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4505" yWindow="-15" windowWidth="14310" windowHeight="11940" tabRatio="877" firstSheet="62" activeTab="82"/>
  </bookViews>
  <sheets>
    <sheet name="0" sheetId="1" r:id="rId1"/>
    <sheet name="1" sheetId="2" r:id="rId2"/>
    <sheet name="2" sheetId="3" r:id="rId3"/>
    <sheet name="СОДЕРЖАНИЕ" sheetId="4" r:id="rId4"/>
    <sheet name="4 " sheetId="290" r:id="rId5"/>
    <sheet name="5" sheetId="243" r:id="rId6"/>
    <sheet name="6" sheetId="244" r:id="rId7"/>
    <sheet name="7" sheetId="245" r:id="rId8"/>
    <sheet name="8" sheetId="247" r:id="rId9"/>
    <sheet name="9" sheetId="248" r:id="rId10"/>
    <sheet name="10" sheetId="204" r:id="rId11"/>
    <sheet name="11" sheetId="205" r:id="rId12"/>
    <sheet name="12" sheetId="206" r:id="rId13"/>
    <sheet name="13" sheetId="207" r:id="rId14"/>
    <sheet name="14" sheetId="208" r:id="rId15"/>
    <sheet name="15" sheetId="260" r:id="rId16"/>
    <sheet name="16" sheetId="261" r:id="rId17"/>
    <sheet name="17" sheetId="262" r:id="rId18"/>
    <sheet name="18" sheetId="263" r:id="rId19"/>
    <sheet name="19" sheetId="264" r:id="rId20"/>
    <sheet name="20" sheetId="283" r:id="rId21"/>
    <sheet name="21" sheetId="171" r:id="rId22"/>
    <sheet name="22" sheetId="172" r:id="rId23"/>
    <sheet name="23" sheetId="173" r:id="rId24"/>
    <sheet name="24" sheetId="174" r:id="rId25"/>
    <sheet name="25" sheetId="288" r:id="rId26"/>
    <sheet name="26" sheetId="175" r:id="rId27"/>
    <sheet name="27" sheetId="176" r:id="rId28"/>
    <sheet name="28" sheetId="177" r:id="rId29"/>
    <sheet name="29" sheetId="178" r:id="rId30"/>
    <sheet name="30" sheetId="179" r:id="rId31"/>
    <sheet name="31" sheetId="180" r:id="rId32"/>
    <sheet name="32" sheetId="181" r:id="rId33"/>
    <sheet name="33" sheetId="292" r:id="rId34"/>
    <sheet name="34" sheetId="293" r:id="rId35"/>
    <sheet name="35" sheetId="229" r:id="rId36"/>
    <sheet name="36" sheetId="230" r:id="rId37"/>
    <sheet name="37" sheetId="231" r:id="rId38"/>
    <sheet name="38" sheetId="232" r:id="rId39"/>
    <sheet name="39" sheetId="233" r:id="rId40"/>
    <sheet name="40" sheetId="234" r:id="rId41"/>
    <sheet name="41" sheetId="235" r:id="rId42"/>
    <sheet name="42" sheetId="236" r:id="rId43"/>
    <sheet name="43" sheetId="237" r:id="rId44"/>
    <sheet name="44" sheetId="238" r:id="rId45"/>
    <sheet name="45" sheetId="239" r:id="rId46"/>
    <sheet name="46" sheetId="240" r:id="rId47"/>
    <sheet name="47" sheetId="241" r:id="rId48"/>
    <sheet name="48" sheetId="40" r:id="rId49"/>
    <sheet name="49" sheetId="209" r:id="rId50"/>
    <sheet name="50" sheetId="275" r:id="rId51"/>
    <sheet name="51" sheetId="284" r:id="rId52"/>
    <sheet name="52" sheetId="289" r:id="rId53"/>
    <sheet name="53" sheetId="269" r:id="rId54"/>
    <sheet name="54" sheetId="270" r:id="rId55"/>
    <sheet name="55" sheetId="271" r:id="rId56"/>
    <sheet name="56" sheetId="272" r:id="rId57"/>
    <sheet name="57" sheetId="291" r:id="rId58"/>
    <sheet name="58" sheetId="274" r:id="rId59"/>
    <sheet name="59" sheetId="187" r:id="rId60"/>
    <sheet name="60" sheetId="188" r:id="rId61"/>
    <sheet name="61" sheetId="189" r:id="rId62"/>
    <sheet name="62" sheetId="190" r:id="rId63"/>
    <sheet name="63" sheetId="191" r:id="rId64"/>
    <sheet name="64" sheetId="192" r:id="rId65"/>
    <sheet name="65" sheetId="193" r:id="rId66"/>
    <sheet name="66" sheetId="194" r:id="rId67"/>
    <sheet name="67" sheetId="195" r:id="rId68"/>
    <sheet name="68" sheetId="196" r:id="rId69"/>
    <sheet name="69" sheetId="197" r:id="rId70"/>
    <sheet name="70" sheetId="182" r:id="rId71"/>
    <sheet name="71" sheetId="183" r:id="rId72"/>
    <sheet name="72" sheetId="184" r:id="rId73"/>
    <sheet name="73" sheetId="185" r:id="rId74"/>
    <sheet name="74" sheetId="186" r:id="rId75"/>
    <sheet name="75" sheetId="213" r:id="rId76"/>
    <sheet name="76" sheetId="214" r:id="rId77"/>
    <sheet name="77" sheetId="218" r:id="rId78"/>
    <sheet name="78" sheetId="219" r:id="rId79"/>
    <sheet name="79" sheetId="220" r:id="rId80"/>
    <sheet name="80" sheetId="221" r:id="rId81"/>
    <sheet name="81" sheetId="222" r:id="rId82"/>
    <sheet name="82" sheetId="223" r:id="rId83"/>
    <sheet name="83" sheetId="224" r:id="rId84"/>
    <sheet name="84" sheetId="225" r:id="rId85"/>
    <sheet name="85" sheetId="226" r:id="rId86"/>
    <sheet name="86" sheetId="227" r:id="rId87"/>
    <sheet name="87" sheetId="228" r:id="rId88"/>
    <sheet name="88" sheetId="199" r:id="rId89"/>
    <sheet name="89" sheetId="200" r:id="rId90"/>
    <sheet name="90" sheetId="201" r:id="rId91"/>
    <sheet name="91" sheetId="202" r:id="rId92"/>
    <sheet name="92" sheetId="203" r:id="rId93"/>
    <sheet name="93" sheetId="88" r:id="rId94"/>
    <sheet name="94" sheetId="89" r:id="rId95"/>
    <sheet name="95" sheetId="90" r:id="rId96"/>
    <sheet name="96" sheetId="91" r:id="rId97"/>
    <sheet name="97" sheetId="215" r:id="rId98"/>
    <sheet name="98" sheetId="216" r:id="rId99"/>
    <sheet name="99" sheetId="217" r:id="rId100"/>
    <sheet name="100" sheetId="210" r:id="rId101"/>
    <sheet name="101" sheetId="211" r:id="rId102"/>
    <sheet name="102" sheetId="212" r:id="rId103"/>
    <sheet name="103" sheetId="265" r:id="rId104"/>
    <sheet name="104" sheetId="266" r:id="rId105"/>
    <sheet name="105" sheetId="286" r:id="rId106"/>
    <sheet name="106" sheetId="268" r:id="rId107"/>
    <sheet name="107" sheetId="277" r:id="rId108"/>
    <sheet name="Лист1" sheetId="278" r:id="rId109"/>
  </sheets>
  <definedNames>
    <definedName name="_Fill" localSheetId="100" hidden="1">#REF!</definedName>
    <definedName name="_Fill" localSheetId="104" hidden="1">#REF!</definedName>
    <definedName name="_Fill" localSheetId="105" hidden="1">#REF!</definedName>
    <definedName name="_Fill" localSheetId="19" hidden="1">#REF!</definedName>
    <definedName name="_Fill" localSheetId="25" hidden="1">#REF!</definedName>
    <definedName name="_Fill" localSheetId="31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" hidden="1">#REF!</definedName>
    <definedName name="_Fill" localSheetId="41" hidden="1">#REF!</definedName>
    <definedName name="_Fill" localSheetId="43" hidden="1">#REF!</definedName>
    <definedName name="_Fill" localSheetId="46" hidden="1">#REF!</definedName>
    <definedName name="_Fill" localSheetId="49" hidden="1">#REF!</definedName>
    <definedName name="_Fill" localSheetId="5" hidden="1">#REF!</definedName>
    <definedName name="_Fill" localSheetId="51" hidden="1">#REF!</definedName>
    <definedName name="_Fill" localSheetId="52" hidden="1">#REF!</definedName>
    <definedName name="_Fill" localSheetId="6" hidden="1">#REF!</definedName>
    <definedName name="_Fill" localSheetId="60" hidden="1">#REF!</definedName>
    <definedName name="_Fill" localSheetId="63" hidden="1">#REF!</definedName>
    <definedName name="_Fill" localSheetId="66" hidden="1">#REF!</definedName>
    <definedName name="_Fill" localSheetId="68" hidden="1">#REF!</definedName>
    <definedName name="_Fill" localSheetId="70" hidden="1">#REF!</definedName>
    <definedName name="_Fill" localSheetId="74" hidden="1">#REF!</definedName>
    <definedName name="_Fill" localSheetId="75" hidden="1">#REF!</definedName>
    <definedName name="_Fill" localSheetId="77" hidden="1">#REF!</definedName>
    <definedName name="_Fill" localSheetId="93" hidden="1">#REF!</definedName>
    <definedName name="_Fill" localSheetId="98" hidden="1">#REF!</definedName>
    <definedName name="_Fill" hidden="1">#REF!</definedName>
    <definedName name="_xlnm.Print_Titles" localSheetId="38">'38'!$3:$5</definedName>
    <definedName name="_xlnm.Print_Titles" localSheetId="39">'39'!$4:$6</definedName>
    <definedName name="_xlnm.Print_Titles" localSheetId="5">'5'!$3:$5</definedName>
    <definedName name="_xlnm.Print_Titles" localSheetId="6">'6'!$4:$6</definedName>
    <definedName name="мой" localSheetId="105" hidden="1">#REF!</definedName>
    <definedName name="мой" localSheetId="19" hidden="1">#REF!</definedName>
    <definedName name="мой" localSheetId="25" hidden="1">#REF!</definedName>
    <definedName name="мой" localSheetId="49" hidden="1">#REF!</definedName>
    <definedName name="мой" localSheetId="51" hidden="1">#REF!</definedName>
    <definedName name="мой" localSheetId="52" hidden="1">#REF!</definedName>
    <definedName name="мой" localSheetId="77" hidden="1">#REF!</definedName>
    <definedName name="мой" hidden="1">#REF!</definedName>
    <definedName name="н" localSheetId="105" hidden="1">#REF!</definedName>
    <definedName name="н" localSheetId="19" hidden="1">#REF!</definedName>
    <definedName name="н" localSheetId="25" hidden="1">#REF!</definedName>
    <definedName name="н" localSheetId="51" hidden="1">#REF!</definedName>
    <definedName name="н" localSheetId="52" hidden="1">#REF!</definedName>
    <definedName name="н" localSheetId="77" hidden="1">#REF!</definedName>
    <definedName name="н" hidden="1">#REF!</definedName>
    <definedName name="_xlnm.Print_Area" localSheetId="100">'100'!$A$1:$H$26</definedName>
    <definedName name="_xlnm.Print_Area" localSheetId="104">'104'!$A$1:$K$27</definedName>
    <definedName name="_xlnm.Print_Area" localSheetId="105">'105'!$A$1:$C$18</definedName>
    <definedName name="_xlnm.Print_Area" localSheetId="2">'2'!$A$1:$A$25</definedName>
    <definedName name="_xlnm.Print_Area" localSheetId="25">'25'!$A$1:$F$13</definedName>
    <definedName name="_xlnm.Print_Area" localSheetId="26">'26'!$A$1:$E$43</definedName>
    <definedName name="_xlnm.Print_Area" localSheetId="28">'28'!$A$1:$M$20</definedName>
    <definedName name="_xlnm.Print_Area" localSheetId="29">'29'!$A$1:$M$16</definedName>
    <definedName name="_xlnm.Print_Area" localSheetId="33">'33'!$A$1:$I$34</definedName>
    <definedName name="_xlnm.Print_Area" localSheetId="34">'34'!$A$1:$I$28</definedName>
    <definedName name="_xlnm.Print_Area" localSheetId="38">'38'!$A$1:$M$25</definedName>
    <definedName name="_xlnm.Print_Area" localSheetId="39">'39'!$A$1:$M$26</definedName>
    <definedName name="_xlnm.Print_Area" localSheetId="4">'4 '!$A$1:$W$27</definedName>
    <definedName name="_xlnm.Print_Area" localSheetId="48">'48'!$A$1:$F$20</definedName>
    <definedName name="_xlnm.Print_Area" localSheetId="5">'5'!$A$1:$D$39</definedName>
    <definedName name="_xlnm.Print_Area" localSheetId="53">'53'!$A$1:$S$38</definedName>
    <definedName name="_xlnm.Print_Area" localSheetId="57">'57'!$A$1:$S$28</definedName>
    <definedName name="_xlnm.Print_Area" localSheetId="63">'63'!$A$1:$G$31</definedName>
    <definedName name="_xlnm.Print_Area" localSheetId="66">'66'!$A$1:$C$27</definedName>
    <definedName name="_xlnm.Print_Area" localSheetId="67">'67'!$A$1:$Q$28</definedName>
    <definedName name="_xlnm.Print_Area" localSheetId="68">'68'!$A$1:$O$27</definedName>
    <definedName name="_xlnm.Print_Area" localSheetId="72">'72'!$A$1:$E$28</definedName>
    <definedName name="_xlnm.Print_Area" localSheetId="76">'76'!$A$1:$I$28</definedName>
    <definedName name="_xlnm.Print_Area" localSheetId="81">'81'!$A$1:$I$31</definedName>
    <definedName name="_xlnm.Print_Area" localSheetId="83">'83'!$A$1:$K$31</definedName>
    <definedName name="_xlnm.Print_Area" localSheetId="9">'9'!$A$1:$G$35</definedName>
    <definedName name="_xlnm.Print_Area" localSheetId="92">'92'!$A$1:$M$29</definedName>
    <definedName name="пед" localSheetId="103" hidden="1">#REF!</definedName>
    <definedName name="пед" localSheetId="104" hidden="1">#REF!</definedName>
    <definedName name="пед" localSheetId="105" hidden="1">#REF!</definedName>
    <definedName name="пед" localSheetId="15" hidden="1">#REF!</definedName>
    <definedName name="пед" localSheetId="16" hidden="1">#REF!</definedName>
    <definedName name="пед" localSheetId="17" hidden="1">#REF!</definedName>
    <definedName name="пед" localSheetId="18" hidden="1">#REF!</definedName>
    <definedName name="пед" localSheetId="19" hidden="1">#REF!</definedName>
    <definedName name="пед" localSheetId="25" hidden="1">#REF!</definedName>
    <definedName name="пед" localSheetId="49" hidden="1">#REF!</definedName>
    <definedName name="пед" localSheetId="51" hidden="1">#REF!</definedName>
    <definedName name="пед" localSheetId="52" hidden="1">#REF!</definedName>
    <definedName name="пед" localSheetId="57" hidden="1">#REF!</definedName>
    <definedName name="пед" localSheetId="66" hidden="1">#REF!</definedName>
    <definedName name="пед" localSheetId="7" hidden="1">#REF!</definedName>
    <definedName name="пед" localSheetId="9" hidden="1">#REF!</definedName>
    <definedName name="пед" hidden="1">#REF!</definedName>
    <definedName name="пед1" localSheetId="25" hidden="1">#REF!</definedName>
    <definedName name="пед1" hidden="1">#REF!</definedName>
    <definedName name="пп" localSheetId="25" hidden="1">#REF!</definedName>
    <definedName name="пп" hidden="1">#REF!</definedName>
    <definedName name="р" localSheetId="105" hidden="1">#REF!</definedName>
    <definedName name="р" localSheetId="25" hidden="1">#REF!</definedName>
    <definedName name="р" localSheetId="57" hidden="1">#REF!</definedName>
    <definedName name="р" hidden="1">#REF!</definedName>
    <definedName name="СБ" localSheetId="103" hidden="1">#REF!</definedName>
    <definedName name="СБ" localSheetId="104" hidden="1">#REF!</definedName>
    <definedName name="СБ" localSheetId="105" hidden="1">#REF!</definedName>
    <definedName name="СБ" localSheetId="15" hidden="1">#REF!</definedName>
    <definedName name="СБ" localSheetId="16" hidden="1">#REF!</definedName>
    <definedName name="СБ" localSheetId="17" hidden="1">#REF!</definedName>
    <definedName name="СБ" localSheetId="18" hidden="1">#REF!</definedName>
    <definedName name="СБ" localSheetId="19" hidden="1">#REF!</definedName>
    <definedName name="СБ" localSheetId="25" hidden="1">#REF!</definedName>
    <definedName name="СБ" localSheetId="49" hidden="1">#REF!</definedName>
    <definedName name="СБ" localSheetId="51" hidden="1">#REF!</definedName>
    <definedName name="СБ" localSheetId="52" hidden="1">#REF!</definedName>
    <definedName name="СБ" localSheetId="57" hidden="1">#REF!</definedName>
    <definedName name="СБ" localSheetId="66" hidden="1">#REF!</definedName>
    <definedName name="СБ" localSheetId="7" hidden="1">#REF!</definedName>
    <definedName name="СБ" localSheetId="9" hidden="1">#REF!</definedName>
    <definedName name="СБ" hidden="1">#REF!</definedName>
    <definedName name="сбо" localSheetId="103" hidden="1">#REF!</definedName>
    <definedName name="сбо" localSheetId="104" hidden="1">#REF!</definedName>
    <definedName name="сбо" localSheetId="15" hidden="1">#REF!</definedName>
    <definedName name="сбо" localSheetId="16" hidden="1">#REF!</definedName>
    <definedName name="сбо" localSheetId="17" hidden="1">#REF!</definedName>
    <definedName name="сбо" localSheetId="18" hidden="1">#REF!</definedName>
    <definedName name="сбо" localSheetId="19" hidden="1">#REF!</definedName>
    <definedName name="сбо" localSheetId="25" hidden="1">#REF!</definedName>
    <definedName name="сбо" localSheetId="49" hidden="1">#REF!</definedName>
    <definedName name="сбо" localSheetId="51" hidden="1">#REF!</definedName>
    <definedName name="сбо" localSheetId="52" hidden="1">#REF!</definedName>
    <definedName name="сбо" localSheetId="66" hidden="1">#REF!</definedName>
    <definedName name="сбо" localSheetId="7" hidden="1">#REF!</definedName>
    <definedName name="сбо" localSheetId="9" hidden="1">#REF!</definedName>
    <definedName name="сбо" hidden="1">#REF!</definedName>
    <definedName name="сбор" localSheetId="19" hidden="1">#REF!</definedName>
    <definedName name="сбор" localSheetId="25" hidden="1">#REF!</definedName>
    <definedName name="сбор" localSheetId="51" hidden="1">#REF!</definedName>
    <definedName name="сбор" localSheetId="52" hidden="1">#REF!</definedName>
    <definedName name="сбор" hidden="1">#REF!</definedName>
    <definedName name="сс" localSheetId="25" hidden="1">#REF!</definedName>
    <definedName name="сс" hidden="1">#REF!</definedName>
    <definedName name="ххххххххххххххххххххххххх" localSheetId="25" hidden="1">#REF!</definedName>
    <definedName name="ххххххххххххххххххххххххх" localSheetId="51" hidden="1">#REF!</definedName>
    <definedName name="ххххххххххххххххххххххххх" localSheetId="52" hidden="1">#REF!</definedName>
    <definedName name="ххххххххххххххххххххххххх" hidden="1">#REF!</definedName>
    <definedName name="щ" localSheetId="25" hidden="1">#REF!</definedName>
    <definedName name="щ" hidden="1">#REF!</definedName>
  </definedNames>
  <calcPr calcId="145621"/>
</workbook>
</file>

<file path=xl/calcChain.xml><?xml version="1.0" encoding="utf-8"?>
<calcChain xmlns="http://schemas.openxmlformats.org/spreadsheetml/2006/main">
  <c r="E16" i="293" l="1"/>
  <c r="D16" i="293"/>
  <c r="E15" i="293"/>
  <c r="D15" i="293"/>
  <c r="E14" i="293"/>
  <c r="D14" i="293"/>
  <c r="E13" i="293"/>
  <c r="D13" i="293"/>
  <c r="E12" i="293"/>
  <c r="D12" i="293"/>
  <c r="E11" i="293"/>
  <c r="D11" i="293"/>
  <c r="E10" i="293"/>
  <c r="D10" i="293"/>
  <c r="E9" i="293"/>
  <c r="E8" i="293"/>
  <c r="D8" i="293"/>
  <c r="E7" i="293"/>
  <c r="D7" i="293"/>
  <c r="E34" i="292"/>
  <c r="D34" i="292"/>
  <c r="E33" i="292"/>
  <c r="D33" i="292"/>
  <c r="E32" i="292"/>
  <c r="D32" i="292"/>
  <c r="E31" i="292"/>
  <c r="D31" i="292"/>
  <c r="E30" i="292"/>
  <c r="D30" i="292"/>
  <c r="E29" i="292"/>
  <c r="D29" i="292"/>
  <c r="E28" i="292"/>
  <c r="D28" i="292"/>
  <c r="E27" i="292"/>
  <c r="D27" i="292"/>
  <c r="E26" i="292"/>
  <c r="D26" i="292"/>
  <c r="E25" i="292"/>
  <c r="D25" i="292"/>
  <c r="E24" i="292"/>
  <c r="D24" i="292"/>
  <c r="E23" i="292"/>
  <c r="D23" i="292"/>
  <c r="E22" i="292"/>
  <c r="D22" i="292"/>
  <c r="E21" i="292"/>
  <c r="D21" i="292"/>
  <c r="D20" i="292"/>
  <c r="E19" i="292"/>
  <c r="D19" i="292"/>
  <c r="E18" i="292"/>
  <c r="D18" i="292"/>
  <c r="E17" i="292"/>
  <c r="D17" i="292"/>
  <c r="E16" i="292"/>
  <c r="D16" i="292"/>
  <c r="E15" i="292"/>
  <c r="D15" i="292"/>
  <c r="E14" i="292"/>
  <c r="D14" i="292"/>
  <c r="E13" i="292"/>
  <c r="D13" i="292"/>
  <c r="E12" i="292"/>
  <c r="D12" i="292"/>
  <c r="E11" i="292"/>
  <c r="D11" i="292"/>
  <c r="E10" i="292"/>
  <c r="D10" i="292"/>
  <c r="E9" i="292"/>
  <c r="D9" i="292"/>
  <c r="E8" i="292"/>
  <c r="D8" i="292"/>
  <c r="E7" i="292"/>
  <c r="D7" i="292"/>
  <c r="E6" i="292"/>
  <c r="D6" i="292"/>
  <c r="N7" i="289" l="1"/>
  <c r="N6" i="289"/>
  <c r="N5" i="289"/>
  <c r="G26" i="209" l="1"/>
  <c r="F26" i="209"/>
  <c r="C30" i="208" l="1"/>
  <c r="D12" i="207"/>
  <c r="D25" i="206"/>
  <c r="D30" i="205"/>
  <c r="D25" i="205"/>
  <c r="D11" i="205"/>
  <c r="D9" i="204"/>
  <c r="D16" i="204"/>
  <c r="F11" i="205"/>
  <c r="E11" i="205"/>
  <c r="C31" i="208" l="1"/>
  <c r="C32" i="208" s="1"/>
  <c r="G11" i="265"/>
  <c r="F11" i="265"/>
  <c r="E11" i="265"/>
  <c r="G10" i="265"/>
  <c r="F10" i="265"/>
  <c r="E10" i="265"/>
  <c r="E15" i="260" l="1"/>
  <c r="J36" i="272" l="1"/>
  <c r="I36" i="272"/>
  <c r="H36" i="272"/>
  <c r="G36" i="272"/>
  <c r="F36" i="272"/>
  <c r="E36" i="272"/>
  <c r="J35" i="272"/>
  <c r="I35" i="272"/>
  <c r="H35" i="272"/>
  <c r="E35" i="272"/>
  <c r="J34" i="272"/>
  <c r="I34" i="272"/>
  <c r="H34" i="272"/>
  <c r="E34" i="272"/>
  <c r="J33" i="272"/>
  <c r="I33" i="272"/>
  <c r="H33" i="272"/>
  <c r="G33" i="272"/>
  <c r="F33" i="272"/>
  <c r="E33" i="272"/>
  <c r="J32" i="272"/>
  <c r="I32" i="272"/>
  <c r="H32" i="272"/>
  <c r="E32" i="272"/>
  <c r="J31" i="272"/>
  <c r="I31" i="272"/>
  <c r="H31" i="272"/>
  <c r="G31" i="272"/>
  <c r="F31" i="272"/>
  <c r="E31" i="272"/>
  <c r="J30" i="272"/>
  <c r="I30" i="272"/>
  <c r="H30" i="272"/>
  <c r="G30" i="272"/>
  <c r="F30" i="272"/>
  <c r="E30" i="272"/>
  <c r="J29" i="272"/>
  <c r="I29" i="272"/>
  <c r="H29" i="272"/>
  <c r="G29" i="272"/>
  <c r="F29" i="272"/>
  <c r="E29" i="272"/>
  <c r="J28" i="272"/>
  <c r="I28" i="272"/>
  <c r="H28" i="272"/>
  <c r="G28" i="272"/>
  <c r="F28" i="272"/>
  <c r="E28" i="272"/>
  <c r="J27" i="272"/>
  <c r="I27" i="272"/>
  <c r="H27" i="272"/>
  <c r="G27" i="272"/>
  <c r="F27" i="272"/>
  <c r="E27" i="272"/>
  <c r="J26" i="272"/>
  <c r="I26" i="272"/>
  <c r="H26" i="272"/>
  <c r="G26" i="272"/>
  <c r="F26" i="272"/>
  <c r="E26" i="272"/>
  <c r="J25" i="272"/>
  <c r="I25" i="272"/>
  <c r="H25" i="272"/>
  <c r="G25" i="272"/>
  <c r="F25" i="272"/>
  <c r="E25" i="272"/>
  <c r="J24" i="272"/>
  <c r="I24" i="272"/>
  <c r="H24" i="272"/>
  <c r="G24" i="272"/>
  <c r="F24" i="272"/>
  <c r="E24" i="272"/>
  <c r="J23" i="272"/>
  <c r="I23" i="272"/>
  <c r="H23" i="272"/>
  <c r="G23" i="272"/>
  <c r="F23" i="272"/>
  <c r="E23" i="272"/>
  <c r="J22" i="272"/>
  <c r="I22" i="272"/>
  <c r="H22" i="272"/>
  <c r="G22" i="272"/>
  <c r="F22" i="272"/>
  <c r="E22" i="272"/>
  <c r="J21" i="272"/>
  <c r="I21" i="272"/>
  <c r="H21" i="272"/>
  <c r="G21" i="272"/>
  <c r="F21" i="272"/>
  <c r="E21" i="272"/>
  <c r="J20" i="272"/>
  <c r="I20" i="272"/>
  <c r="H20" i="272"/>
  <c r="G20" i="272"/>
  <c r="F20" i="272"/>
  <c r="E20" i="272"/>
  <c r="J19" i="272"/>
  <c r="I19" i="272"/>
  <c r="H19" i="272"/>
  <c r="G19" i="272"/>
  <c r="F19" i="272"/>
  <c r="E19" i="272"/>
  <c r="J18" i="272"/>
  <c r="I18" i="272"/>
  <c r="H18" i="272"/>
  <c r="G18" i="272"/>
  <c r="F18" i="272"/>
  <c r="E18" i="272"/>
  <c r="J17" i="272"/>
  <c r="I17" i="272"/>
  <c r="H17" i="272"/>
  <c r="G17" i="272"/>
  <c r="F17" i="272"/>
  <c r="E17" i="272"/>
  <c r="J16" i="272"/>
  <c r="I16" i="272"/>
  <c r="H16" i="272"/>
  <c r="G16" i="272"/>
  <c r="F16" i="272"/>
  <c r="E16" i="272"/>
  <c r="J15" i="272"/>
  <c r="I15" i="272"/>
  <c r="H15" i="272"/>
  <c r="G15" i="272"/>
  <c r="F15" i="272"/>
  <c r="E15" i="272"/>
  <c r="J14" i="272"/>
  <c r="I14" i="272"/>
  <c r="H14" i="272"/>
  <c r="G14" i="272"/>
  <c r="F14" i="272"/>
  <c r="E14" i="272"/>
  <c r="J13" i="272"/>
  <c r="I13" i="272"/>
  <c r="H13" i="272"/>
  <c r="G13" i="272"/>
  <c r="F13" i="272"/>
  <c r="E13" i="272"/>
  <c r="J12" i="272"/>
  <c r="I12" i="272"/>
  <c r="H12" i="272"/>
  <c r="G12" i="272"/>
  <c r="F12" i="272"/>
  <c r="E12" i="272"/>
  <c r="J11" i="272"/>
  <c r="I11" i="272"/>
  <c r="H11" i="272"/>
  <c r="G11" i="272"/>
  <c r="F11" i="272"/>
  <c r="E11" i="272"/>
  <c r="J10" i="272"/>
  <c r="I10" i="272"/>
  <c r="H10" i="272"/>
  <c r="G10" i="272"/>
  <c r="F10" i="272"/>
  <c r="E10" i="272"/>
  <c r="J9" i="272"/>
  <c r="I9" i="272"/>
  <c r="H9" i="272"/>
  <c r="G9" i="272"/>
  <c r="F9" i="272"/>
  <c r="E9" i="272"/>
  <c r="J8" i="272"/>
  <c r="I8" i="272"/>
  <c r="H8" i="272"/>
  <c r="G8" i="272"/>
  <c r="F8" i="272"/>
  <c r="E8" i="272"/>
  <c r="J7" i="272"/>
  <c r="I7" i="272"/>
  <c r="H7" i="272"/>
  <c r="G7" i="272"/>
  <c r="F7" i="272"/>
  <c r="E7" i="272"/>
  <c r="J6" i="272"/>
  <c r="I6" i="272"/>
  <c r="H6" i="272"/>
  <c r="G6" i="272"/>
  <c r="F6" i="272"/>
  <c r="M19" i="181" l="1"/>
  <c r="M9" i="181"/>
  <c r="M11" i="181"/>
  <c r="M14" i="181"/>
  <c r="M15" i="181"/>
  <c r="M8" i="181"/>
  <c r="J7" i="181"/>
  <c r="J8" i="181"/>
  <c r="J9" i="181"/>
  <c r="J10" i="181"/>
  <c r="J11" i="181"/>
  <c r="J12" i="181"/>
  <c r="J13" i="181"/>
  <c r="J14" i="181"/>
  <c r="J15" i="181"/>
  <c r="J17" i="181"/>
  <c r="J19" i="181"/>
  <c r="J20" i="181"/>
  <c r="J6" i="181"/>
  <c r="M5" i="181"/>
  <c r="J5" i="181"/>
  <c r="I8" i="179"/>
  <c r="I9" i="179"/>
  <c r="I10" i="179"/>
  <c r="I11" i="179"/>
  <c r="I13" i="179"/>
  <c r="I14" i="179"/>
  <c r="I15" i="179"/>
  <c r="I17" i="179"/>
  <c r="I18" i="179"/>
  <c r="I19" i="179"/>
  <c r="I20" i="179"/>
  <c r="I21" i="179"/>
  <c r="I6" i="179"/>
  <c r="G7" i="179"/>
  <c r="G8" i="179"/>
  <c r="G9" i="179"/>
  <c r="G10" i="179"/>
  <c r="G11" i="179"/>
  <c r="G12" i="179"/>
  <c r="G13" i="179"/>
  <c r="G14" i="179"/>
  <c r="G15" i="179"/>
  <c r="G16" i="179"/>
  <c r="G17" i="179"/>
  <c r="G18" i="179"/>
  <c r="G19" i="179"/>
  <c r="G20" i="179"/>
  <c r="G21" i="179"/>
  <c r="G22" i="179"/>
  <c r="G23" i="179"/>
  <c r="G24" i="179"/>
  <c r="G25" i="179"/>
  <c r="G6" i="179"/>
  <c r="M7" i="178"/>
  <c r="J6" i="178"/>
  <c r="J7" i="178"/>
  <c r="J8" i="178"/>
  <c r="J9" i="178"/>
  <c r="J11" i="178"/>
  <c r="J16" i="178"/>
  <c r="M5" i="178"/>
  <c r="J5" i="178"/>
  <c r="M20" i="177"/>
  <c r="J13" i="177"/>
  <c r="J14" i="177"/>
  <c r="J15" i="177"/>
  <c r="J16" i="177"/>
  <c r="J17" i="177"/>
  <c r="J18" i="177"/>
  <c r="J19" i="177"/>
  <c r="J20" i="177"/>
  <c r="M14" i="177"/>
  <c r="M15" i="177"/>
  <c r="M16" i="177"/>
  <c r="M17" i="177"/>
  <c r="M18" i="177"/>
  <c r="M19" i="177"/>
  <c r="M13" i="177"/>
  <c r="M11" i="177"/>
  <c r="M12" i="177"/>
  <c r="J12" i="177"/>
  <c r="M10" i="177"/>
  <c r="L7" i="177"/>
  <c r="M7" i="177" s="1"/>
  <c r="L8" i="177"/>
  <c r="M8" i="177" s="1"/>
  <c r="L9" i="177"/>
  <c r="M9" i="177" s="1"/>
  <c r="J8" i="177"/>
  <c r="J5" i="177"/>
  <c r="J6" i="177"/>
  <c r="J7" i="177"/>
  <c r="J9" i="177"/>
  <c r="J4" i="177"/>
  <c r="L6" i="177"/>
  <c r="M6" i="177" s="1"/>
  <c r="L5" i="177"/>
  <c r="M5" i="177" s="1"/>
  <c r="L4" i="177"/>
  <c r="M4" i="177" s="1"/>
  <c r="C46" i="283" l="1"/>
  <c r="C45" i="283"/>
  <c r="C44" i="283"/>
  <c r="C43" i="283"/>
  <c r="C42" i="283"/>
  <c r="C41" i="283"/>
  <c r="C40" i="283"/>
  <c r="C39" i="283"/>
  <c r="C38" i="283"/>
  <c r="C37" i="283"/>
  <c r="C36" i="283"/>
  <c r="C35" i="283"/>
  <c r="C34" i="283"/>
  <c r="C33" i="283"/>
  <c r="C32" i="283"/>
  <c r="C31" i="283"/>
  <c r="C30" i="283"/>
  <c r="C29" i="283"/>
  <c r="C28" i="283"/>
  <c r="C27" i="283"/>
  <c r="C26" i="283"/>
  <c r="C25" i="283"/>
  <c r="C24" i="283"/>
  <c r="C23" i="283"/>
  <c r="C22" i="283"/>
  <c r="C21" i="283"/>
  <c r="C20" i="283"/>
  <c r="C19" i="283"/>
  <c r="C18" i="283"/>
  <c r="C17" i="283"/>
  <c r="C16" i="283"/>
  <c r="C15" i="283"/>
  <c r="C14" i="283"/>
  <c r="C13" i="283"/>
  <c r="C12" i="283"/>
  <c r="H8" i="264" l="1"/>
  <c r="F8" i="264"/>
  <c r="D8" i="264"/>
  <c r="H47" i="263" l="1"/>
  <c r="H44" i="263"/>
  <c r="H39" i="263"/>
  <c r="H38" i="263"/>
  <c r="H37" i="263"/>
  <c r="H30" i="263"/>
  <c r="H29" i="263"/>
  <c r="H28" i="263"/>
  <c r="H27" i="263"/>
  <c r="H23" i="263"/>
  <c r="H22" i="263"/>
  <c r="H17" i="263"/>
  <c r="H12" i="263"/>
  <c r="F47" i="263"/>
  <c r="F46" i="263"/>
  <c r="F44" i="263"/>
  <c r="F43" i="263"/>
  <c r="F41" i="263"/>
  <c r="F38" i="263"/>
  <c r="F37" i="263"/>
  <c r="F30" i="263"/>
  <c r="F29" i="263"/>
  <c r="F28" i="263"/>
  <c r="F27" i="263"/>
  <c r="F22" i="263"/>
  <c r="F17" i="263"/>
  <c r="F16" i="263"/>
  <c r="F15" i="263"/>
  <c r="F13" i="263"/>
  <c r="F12" i="263"/>
  <c r="F11" i="263"/>
  <c r="F8" i="263"/>
  <c r="D47" i="263"/>
  <c r="D46" i="263"/>
  <c r="D44" i="263"/>
  <c r="D42" i="263"/>
  <c r="D41" i="263"/>
  <c r="D39" i="263"/>
  <c r="D38" i="263"/>
  <c r="D37" i="263"/>
  <c r="D36" i="263"/>
  <c r="D35" i="263"/>
  <c r="D33" i="263"/>
  <c r="D30" i="263"/>
  <c r="D29" i="263"/>
  <c r="D28" i="263"/>
  <c r="D27" i="263"/>
  <c r="D23" i="263"/>
  <c r="D22" i="263"/>
  <c r="D18" i="263"/>
  <c r="D17" i="263"/>
  <c r="D16" i="263"/>
  <c r="D15" i="263"/>
  <c r="D14" i="263"/>
  <c r="D13" i="263"/>
  <c r="D12" i="263"/>
  <c r="D11" i="263"/>
  <c r="D8" i="263"/>
  <c r="H43" i="262"/>
  <c r="H42" i="262"/>
  <c r="H40" i="262"/>
  <c r="H31" i="262"/>
  <c r="H30" i="262"/>
  <c r="H9" i="262"/>
  <c r="H8" i="262"/>
  <c r="H7" i="262"/>
  <c r="F43" i="262"/>
  <c r="F41" i="262"/>
  <c r="F39" i="262"/>
  <c r="F37" i="262"/>
  <c r="F36" i="262"/>
  <c r="F31" i="262"/>
  <c r="F30" i="262"/>
  <c r="F28" i="262"/>
  <c r="F9" i="262"/>
  <c r="F8" i="262"/>
  <c r="F7" i="262"/>
  <c r="D43" i="262"/>
  <c r="D42" i="262"/>
  <c r="D41" i="262"/>
  <c r="D39" i="262"/>
  <c r="D36" i="262"/>
  <c r="D32" i="262"/>
  <c r="D31" i="262"/>
  <c r="D30" i="262"/>
  <c r="D27" i="262"/>
  <c r="D25" i="262"/>
  <c r="D18" i="262"/>
  <c r="D9" i="262"/>
  <c r="D8" i="262"/>
  <c r="D7" i="262"/>
  <c r="H45" i="261"/>
  <c r="H43" i="261"/>
  <c r="H40" i="261"/>
  <c r="H37" i="261"/>
  <c r="H35" i="261"/>
  <c r="H26" i="261"/>
  <c r="H23" i="261"/>
  <c r="H22" i="261"/>
  <c r="H19" i="261"/>
  <c r="H10" i="261"/>
  <c r="H8" i="261"/>
  <c r="F46" i="261"/>
  <c r="F45" i="261"/>
  <c r="F43" i="261"/>
  <c r="F40" i="261"/>
  <c r="F36" i="261"/>
  <c r="F35" i="261"/>
  <c r="F26" i="261"/>
  <c r="F23" i="261"/>
  <c r="F22" i="261"/>
  <c r="F19" i="261"/>
  <c r="F11" i="261"/>
  <c r="F10" i="261"/>
  <c r="F9" i="261"/>
  <c r="F8" i="261"/>
  <c r="F7" i="261"/>
  <c r="D46" i="261"/>
  <c r="D45" i="261"/>
  <c r="D43" i="261"/>
  <c r="D41" i="261"/>
  <c r="D40" i="261"/>
  <c r="D39" i="261"/>
  <c r="D38" i="261"/>
  <c r="D37" i="261"/>
  <c r="D36" i="261"/>
  <c r="D35" i="261"/>
  <c r="D34" i="261"/>
  <c r="D28" i="261"/>
  <c r="D26" i="261"/>
  <c r="D24" i="261"/>
  <c r="D23" i="261"/>
  <c r="D22" i="261"/>
  <c r="D19" i="261"/>
  <c r="D14" i="261"/>
  <c r="D11" i="261"/>
  <c r="D10" i="261"/>
  <c r="D8" i="261"/>
  <c r="D7" i="261"/>
  <c r="H6" i="261"/>
  <c r="F6" i="261"/>
  <c r="D6" i="261"/>
  <c r="C25" i="208" l="1"/>
  <c r="C25" i="205"/>
  <c r="M13" i="290" l="1"/>
  <c r="B6" i="188" l="1"/>
  <c r="G7" i="289"/>
  <c r="E7" i="289"/>
  <c r="C7" i="289"/>
  <c r="D24" i="181"/>
  <c r="D21" i="181"/>
  <c r="D20" i="181"/>
  <c r="G19" i="181"/>
  <c r="D19" i="181"/>
  <c r="D17" i="181"/>
  <c r="G15" i="181"/>
  <c r="D15" i="181"/>
  <c r="G14" i="181"/>
  <c r="D14" i="181"/>
  <c r="D13" i="181"/>
  <c r="D12" i="181"/>
  <c r="D11" i="181"/>
  <c r="D10" i="181"/>
  <c r="G9" i="181"/>
  <c r="D9" i="181"/>
  <c r="G8" i="181"/>
  <c r="D8" i="181"/>
  <c r="D7" i="181"/>
  <c r="D6" i="181"/>
  <c r="D5" i="181"/>
  <c r="C25" i="179"/>
  <c r="C24" i="179"/>
  <c r="C23" i="179"/>
  <c r="E21" i="179"/>
  <c r="C21" i="179"/>
  <c r="E20" i="179"/>
  <c r="C20" i="179"/>
  <c r="E19" i="179"/>
  <c r="C19" i="179"/>
  <c r="E18" i="179"/>
  <c r="C18" i="179"/>
  <c r="E17" i="179"/>
  <c r="C17" i="179"/>
  <c r="E15" i="179"/>
  <c r="C15" i="179"/>
  <c r="E14" i="179"/>
  <c r="C14" i="179"/>
  <c r="E13" i="179"/>
  <c r="C13" i="179"/>
  <c r="E12" i="179"/>
  <c r="C12" i="179"/>
  <c r="E11" i="179"/>
  <c r="C11" i="179"/>
  <c r="E10" i="179"/>
  <c r="C10" i="179"/>
  <c r="E9" i="179"/>
  <c r="C9" i="179"/>
  <c r="E8" i="179"/>
  <c r="C8" i="179"/>
  <c r="C7" i="179"/>
  <c r="C6" i="179"/>
  <c r="D9" i="178"/>
  <c r="D8" i="178"/>
  <c r="D7" i="178"/>
  <c r="D6" i="178"/>
  <c r="G5" i="178"/>
  <c r="D5" i="178"/>
  <c r="G20" i="177"/>
  <c r="D20" i="177"/>
  <c r="G19" i="177"/>
  <c r="D19" i="177"/>
  <c r="G18" i="177"/>
  <c r="D18" i="177"/>
  <c r="G17" i="177"/>
  <c r="D17" i="177"/>
  <c r="G16" i="177"/>
  <c r="D16" i="177"/>
  <c r="G15" i="177"/>
  <c r="D15" i="177"/>
  <c r="G14" i="177"/>
  <c r="D14" i="177"/>
  <c r="G13" i="177"/>
  <c r="D13" i="177"/>
  <c r="G12" i="177"/>
  <c r="D12" i="177"/>
  <c r="G11" i="177"/>
  <c r="D11" i="177"/>
  <c r="G10" i="177"/>
  <c r="G9" i="177"/>
  <c r="D9" i="177"/>
  <c r="G8" i="177"/>
  <c r="D8" i="177"/>
  <c r="G7" i="177"/>
  <c r="D7" i="177"/>
  <c r="G6" i="177"/>
  <c r="D6" i="177"/>
  <c r="G5" i="177"/>
  <c r="D5" i="177"/>
  <c r="G4" i="177"/>
  <c r="D4" i="177"/>
  <c r="B36" i="208"/>
  <c r="B25" i="208"/>
  <c r="H7" i="289" l="1"/>
  <c r="C12" i="207" l="1"/>
  <c r="C29" i="206"/>
  <c r="C19" i="206"/>
  <c r="C9" i="206"/>
  <c r="C30" i="205"/>
  <c r="C21" i="205"/>
  <c r="C19" i="204"/>
  <c r="C9" i="204"/>
  <c r="E16" i="204" l="1"/>
  <c r="F16" i="204"/>
  <c r="C25" i="206" l="1"/>
  <c r="D21" i="205"/>
  <c r="C16" i="204"/>
</calcChain>
</file>

<file path=xl/sharedStrings.xml><?xml version="1.0" encoding="utf-8"?>
<sst xmlns="http://schemas.openxmlformats.org/spreadsheetml/2006/main" count="6529" uniqueCount="1974">
  <si>
    <t>З Д Р А В О О Х Р А Н Е Н И Е</t>
  </si>
  <si>
    <t>К А Л И Н И Н Г Р А Д С К О Й   О Б Л А С Т И</t>
  </si>
  <si>
    <t xml:space="preserve">В   Ц И Ф Р А Х </t>
  </si>
  <si>
    <t>(Информационно-статистический сборник)</t>
  </si>
  <si>
    <t>МИНИСТЕРСТВО ЗДРАВООХРАНЕНИЯ</t>
  </si>
  <si>
    <t>КАЛИНИНГРАДСКОЙ ОБЛАСТИ</t>
  </si>
  <si>
    <t xml:space="preserve">МЕДИЦИНСКИЙ ИНФОРМАЦИОННО-АНАЛИТИЧЕСКИЙ </t>
  </si>
  <si>
    <t>ЦЕНТР КАЛИНИНГРАДСКОЙ ОБЛАСТИ</t>
  </si>
  <si>
    <t>Калининград</t>
  </si>
  <si>
    <t>П Р Е Д И С Л О В И Е</t>
  </si>
  <si>
    <t xml:space="preserve">  Авторский коллектив выражает благодарность за участие в подготовке сборника Территориальному органу Федеральной службы Государственной статистики по Калининградской области, организационному отделу управления Роспотребнадзора по Калининградской области,  ФГУ «ГБ МСЭ по Калининградской области», а также сотрудникам организационно-методических кабинетов специализированных медицинских организаций Калининградской области.</t>
  </si>
  <si>
    <t>Примечание.</t>
  </si>
  <si>
    <t>Условные обозначения:</t>
  </si>
  <si>
    <t xml:space="preserve"> -          явление отсутствует</t>
  </si>
  <si>
    <t>…        данных не имеется</t>
  </si>
  <si>
    <t>0,0      значение показателя меньше единицы измерения</t>
  </si>
  <si>
    <t xml:space="preserve">Калининград </t>
  </si>
  <si>
    <t>С О Д Е Р Ж А Н И Е</t>
  </si>
  <si>
    <t>стр.</t>
  </si>
  <si>
    <t xml:space="preserve"> ОБЩАЯ ЧАСТЬ</t>
  </si>
  <si>
    <t>Медико-демографические показатели …...………………………………..</t>
  </si>
  <si>
    <t xml:space="preserve"> ДЕЯТЕЛЬНОСТЬ СПЕЦИАЛИЗИРОВАННЫХ СЛУЖБ</t>
  </si>
  <si>
    <t xml:space="preserve">   Статистический сборник подготовлен специалистами отдела медицинской статистики ГКУЗ "Медицинский информационно-аналитический центр Калининградской области".</t>
  </si>
  <si>
    <t>Ресурсы и деятельность  медицинских организаций Калининградской области</t>
  </si>
  <si>
    <t>инвалидность……………………………...………………………….………</t>
  </si>
  <si>
    <t xml:space="preserve">профилактическая работа (диспансеризация и профилактические осмотры)…………………………………………………………………….. </t>
  </si>
  <si>
    <t>заболеваемость, диспансерное наблюдение населения области………….</t>
  </si>
  <si>
    <t>медицинские кадры………………………………………………………….</t>
  </si>
  <si>
    <t>медицинские организации Калининградской области…………………….</t>
  </si>
  <si>
    <t>Педиатрическая ………………………………………………………………….</t>
  </si>
  <si>
    <t>Акушерско-гинекологическая ………………………………………………….</t>
  </si>
  <si>
    <t>Онкологическая ………………………………………………………………….</t>
  </si>
  <si>
    <t>Инфекционная ……………………………………………………………………</t>
  </si>
  <si>
    <t>Фтизиатрическая ………………………………………………………………..</t>
  </si>
  <si>
    <t>Наркологическая ………………………………………………………………..</t>
  </si>
  <si>
    <t>Психиатрическая ………………………………………………………………..</t>
  </si>
  <si>
    <t>Скорая медицинская помощь ………………………………………………….</t>
  </si>
  <si>
    <t>Стоматологическая ……………………………………………………………..</t>
  </si>
  <si>
    <t>Дерматовенерологическая ……………………………………………………..</t>
  </si>
  <si>
    <t>ГО - городской округ</t>
  </si>
  <si>
    <t>Административно-территориальные образования</t>
  </si>
  <si>
    <t>Всего</t>
  </si>
  <si>
    <t>Муж-чины</t>
  </si>
  <si>
    <t>Женщины</t>
  </si>
  <si>
    <t>Взрослые                                                         (18 лет и старше)</t>
  </si>
  <si>
    <t>Трудоспособного возраста</t>
  </si>
  <si>
    <t>из них: 0-14 лет включительно</t>
  </si>
  <si>
    <t>15-17 лет включительно</t>
  </si>
  <si>
    <t>их них: мужчин</t>
  </si>
  <si>
    <t>женщин</t>
  </si>
  <si>
    <t>в т.ч 15-49 лет</t>
  </si>
  <si>
    <t>всего</t>
  </si>
  <si>
    <t>дети до 1 года</t>
  </si>
  <si>
    <t>Всего по области</t>
  </si>
  <si>
    <t>ГО  г. Калининград</t>
  </si>
  <si>
    <t>Светловский ГО</t>
  </si>
  <si>
    <t>Балтийский ГО</t>
  </si>
  <si>
    <t>Гусевский ГО</t>
  </si>
  <si>
    <t>Светлогорский ГО</t>
  </si>
  <si>
    <t>Административно-территоральные образования</t>
  </si>
  <si>
    <t>все население</t>
  </si>
  <si>
    <t>в том числе:</t>
  </si>
  <si>
    <t>городское</t>
  </si>
  <si>
    <t>сельское</t>
  </si>
  <si>
    <t>Калининградская область</t>
  </si>
  <si>
    <t>Городской округ - город Калининград</t>
  </si>
  <si>
    <t>г. Калининград</t>
  </si>
  <si>
    <t>в том числе внутригородские районы:</t>
  </si>
  <si>
    <t>Ленинградский район</t>
  </si>
  <si>
    <t>Московский район</t>
  </si>
  <si>
    <t>Центральный район</t>
  </si>
  <si>
    <t>г. Багратионовск</t>
  </si>
  <si>
    <t>Балтийский городской округ</t>
  </si>
  <si>
    <t>г. Балтийск</t>
  </si>
  <si>
    <t>г. Приморск</t>
  </si>
  <si>
    <t>г. Гвардейск</t>
  </si>
  <si>
    <t>г. Гурьевск</t>
  </si>
  <si>
    <t>Гусевский городской округ</t>
  </si>
  <si>
    <t>г. Гусев</t>
  </si>
  <si>
    <t>г. Зеленоградск</t>
  </si>
  <si>
    <t>г. Ладушкин</t>
  </si>
  <si>
    <t>г. Мамоново</t>
  </si>
  <si>
    <t>г. Краснознаменск</t>
  </si>
  <si>
    <t>г. Неман</t>
  </si>
  <si>
    <t>г. Нестеров</t>
  </si>
  <si>
    <t>г. Озерск</t>
  </si>
  <si>
    <t>Пионерский городской округ</t>
  </si>
  <si>
    <t>г. Пионерский</t>
  </si>
  <si>
    <t>Продолжение</t>
  </si>
  <si>
    <t>г. Полесск</t>
  </si>
  <si>
    <t>г. Правдинск</t>
  </si>
  <si>
    <t>Светловский городской округ</t>
  </si>
  <si>
    <t>г. Светлый</t>
  </si>
  <si>
    <t>Светлогорский городской округ</t>
  </si>
  <si>
    <t>г. Светлогорск</t>
  </si>
  <si>
    <t>Советский городской округ</t>
  </si>
  <si>
    <t>г. Советск</t>
  </si>
  <si>
    <t>пгт. Янтарный</t>
  </si>
  <si>
    <t>(в процентах к общей численности населения)*</t>
  </si>
  <si>
    <t>Годы</t>
  </si>
  <si>
    <t>Численность населения по основным возрастным группам на начало года</t>
  </si>
  <si>
    <t xml:space="preserve">моложе трудоспособного возраста </t>
  </si>
  <si>
    <t xml:space="preserve">в трудоспособном возрасте                   </t>
  </si>
  <si>
    <t xml:space="preserve">старше трудоспособного возраста                      </t>
  </si>
  <si>
    <t>1959 год</t>
  </si>
  <si>
    <t>1979 год</t>
  </si>
  <si>
    <t>1989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</si>
  <si>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</si>
  <si>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</si>
  <si>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</si>
  <si>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</si>
  <si>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</si>
  <si>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</si>
  <si>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</si>
  <si>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</si>
  <si>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</si>
  <si>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</si>
  <si>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</si>
  <si>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</si>
  <si>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</si>
  <si>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</si>
  <si>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</si>
  <si>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</si>
  <si>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</si>
  <si>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</si>
  <si>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</si>
  <si>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</si>
  <si>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</si>
  <si>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</si>
  <si>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</si>
  <si>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</si>
  <si>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</si>
  <si>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2020** год</t>
  </si>
  <si>
    <t>*  сумма показателей по строкам равна 100%</t>
  </si>
  <si>
    <t>**Возрастные группы населения с 2020 года определяются на основании Приказа Росстата от 17.07.2019 № 409</t>
  </si>
  <si>
    <t>Административно-территориальные  образования</t>
  </si>
  <si>
    <t>ОБЩИЕ   МЕДИКО-ДЕМОГРАФИЧЕСКИЕ   ДАННЫЕ</t>
  </si>
  <si>
    <t>ПО   КАЛИНИНГРАДСКОЙ   ОБЛАСТИ</t>
  </si>
  <si>
    <t>П о к а з а т е л и</t>
  </si>
  <si>
    <t>Среднегодовая численность населения  (человек)</t>
  </si>
  <si>
    <t xml:space="preserve">     в т.ч. городского </t>
  </si>
  <si>
    <t xml:space="preserve">               сельского</t>
  </si>
  <si>
    <t>Младенческая смертность (на 1 000 родившихся живыми)</t>
  </si>
  <si>
    <t>Материнская смертность (на 100 000  живорожденных)</t>
  </si>
  <si>
    <t>ОЖИДАЕМАЯ  ПРОДОЛЖИТЕЛЬНОСТЬ   ЖИЗНИ</t>
  </si>
  <si>
    <t>По данным Федеральной службы государственной статистики</t>
  </si>
  <si>
    <t>Российская Федерация</t>
  </si>
  <si>
    <t>Оба пола</t>
  </si>
  <si>
    <t>Мужчины</t>
  </si>
  <si>
    <t>1  9  9  1</t>
  </si>
  <si>
    <t>1  9  9  2</t>
  </si>
  <si>
    <t>1  9  9  3</t>
  </si>
  <si>
    <t>1  9  9  4</t>
  </si>
  <si>
    <t>1  9  9  5</t>
  </si>
  <si>
    <t>1  9  9  6</t>
  </si>
  <si>
    <t>1  9  9  7</t>
  </si>
  <si>
    <t>1  9  9  8</t>
  </si>
  <si>
    <t>1  9  9  9</t>
  </si>
  <si>
    <t>2  0  0  0</t>
  </si>
  <si>
    <t>2  0  0  1</t>
  </si>
  <si>
    <t>2  0  0  2</t>
  </si>
  <si>
    <t>2  0  0  3</t>
  </si>
  <si>
    <t>2  0  0  4</t>
  </si>
  <si>
    <t>2  0  0  5</t>
  </si>
  <si>
    <t>2  0  0  6</t>
  </si>
  <si>
    <t>2  0  0  7</t>
  </si>
  <si>
    <t>2  0  0  8</t>
  </si>
  <si>
    <t>2   0  0  9</t>
  </si>
  <si>
    <t>2  0  1  0</t>
  </si>
  <si>
    <t>2  0  1  1</t>
  </si>
  <si>
    <t>2  0  1  2</t>
  </si>
  <si>
    <t>2  0  1  3</t>
  </si>
  <si>
    <t>2  0  1  4</t>
  </si>
  <si>
    <t>2  0  1  5</t>
  </si>
  <si>
    <t>2  0  1  6</t>
  </si>
  <si>
    <t>2  0  1  7</t>
  </si>
  <si>
    <t>2  0  1  8</t>
  </si>
  <si>
    <t>2  0  1  9</t>
  </si>
  <si>
    <t>по ФФСН №30 "Сведения о медицинской организации"</t>
  </si>
  <si>
    <t>(основные работники)</t>
  </si>
  <si>
    <t>Наименование организации</t>
  </si>
  <si>
    <t>в т.ч. врачи</t>
  </si>
  <si>
    <t>средний медицинский персонал</t>
  </si>
  <si>
    <t>младший медицинский персонал</t>
  </si>
  <si>
    <t>штатные</t>
  </si>
  <si>
    <t>занятые</t>
  </si>
  <si>
    <t>физ. лица</t>
  </si>
  <si>
    <t>И Т О Г О по территории</t>
  </si>
  <si>
    <t>в том числе</t>
  </si>
  <si>
    <t>Государственные медицинские организации</t>
  </si>
  <si>
    <t>Федеральные медицинские организации</t>
  </si>
  <si>
    <t>Обеспеченность врачами</t>
  </si>
  <si>
    <t>Обеспеченность врачами, работающими в сельской местности</t>
  </si>
  <si>
    <t>Обеспеченность врачами  клинических специальностей</t>
  </si>
  <si>
    <t>Обеспеченность средним медицинским персоналом</t>
  </si>
  <si>
    <t>Обеспеченность средним медицинским персоналом работающим в сельской местности</t>
  </si>
  <si>
    <t xml:space="preserve">    Калининградская область</t>
  </si>
  <si>
    <t>РФ</t>
  </si>
  <si>
    <t>СЗ</t>
  </si>
  <si>
    <t>Наименование должности (специальности)</t>
  </si>
  <si>
    <t xml:space="preserve">Всего </t>
  </si>
  <si>
    <t>Число медицинских и фармацевтических работников, имеющих квалификационную категорию</t>
  </si>
  <si>
    <t>высшую</t>
  </si>
  <si>
    <t>первую</t>
  </si>
  <si>
    <t>вторую</t>
  </si>
  <si>
    <t>абс.ч.</t>
  </si>
  <si>
    <t>%</t>
  </si>
  <si>
    <t>1. ВРАЧИ</t>
  </si>
  <si>
    <t>акушеры-гинекологи</t>
  </si>
  <si>
    <t>аллергологи – иммунологи</t>
  </si>
  <si>
    <t>-</t>
  </si>
  <si>
    <t>анестезиологи – реаниматологи</t>
  </si>
  <si>
    <t>бактериологи</t>
  </si>
  <si>
    <t>вирусологи</t>
  </si>
  <si>
    <t>врачи здравпунктов</t>
  </si>
  <si>
    <t>гастроэнтерологи</t>
  </si>
  <si>
    <t>гематологи</t>
  </si>
  <si>
    <t>генетики</t>
  </si>
  <si>
    <t>гериатры</t>
  </si>
  <si>
    <t>дезинфектологи</t>
  </si>
  <si>
    <t>дерматовенерологи</t>
  </si>
  <si>
    <t>диабетологи</t>
  </si>
  <si>
    <t>диетологи</t>
  </si>
  <si>
    <t>инфекционисты</t>
  </si>
  <si>
    <t>кардиологи</t>
  </si>
  <si>
    <t>кардиологи детские</t>
  </si>
  <si>
    <t xml:space="preserve">клинической лабораторной диагностики </t>
  </si>
  <si>
    <t xml:space="preserve">клинические микологи  </t>
  </si>
  <si>
    <t>колопроктологи</t>
  </si>
  <si>
    <t>косметологи</t>
  </si>
  <si>
    <t>лабораторные генетики</t>
  </si>
  <si>
    <t xml:space="preserve">лабораторные микологи </t>
  </si>
  <si>
    <t>мануальной терапии</t>
  </si>
  <si>
    <t>методисты</t>
  </si>
  <si>
    <t>неврологи</t>
  </si>
  <si>
    <t>нейрохирурги</t>
  </si>
  <si>
    <t>неонатологи</t>
  </si>
  <si>
    <t>нефрологи</t>
  </si>
  <si>
    <t>общей практики (семейные)</t>
  </si>
  <si>
    <t>онкологи</t>
  </si>
  <si>
    <t>онкологи детские</t>
  </si>
  <si>
    <t>ортодонты</t>
  </si>
  <si>
    <t>остеопаты</t>
  </si>
  <si>
    <t>оториноларингологи</t>
  </si>
  <si>
    <t>офтальмологи</t>
  </si>
  <si>
    <t>офтальмологи-протезисты</t>
  </si>
  <si>
    <t>паразитологи</t>
  </si>
  <si>
    <t>патологоанатомы</t>
  </si>
  <si>
    <t>по авиационной и космической медицине</t>
  </si>
  <si>
    <t>по водолазной медицине</t>
  </si>
  <si>
    <t>по гигиене детей и подростков</t>
  </si>
  <si>
    <t>по гигиене питания</t>
  </si>
  <si>
    <t>по гигиене труда</t>
  </si>
  <si>
    <t>по гигиеническому воспитанию</t>
  </si>
  <si>
    <t>по коммунальной гигиене</t>
  </si>
  <si>
    <t xml:space="preserve">по лечебной физкультуре </t>
  </si>
  <si>
    <t>по медико-социальной экспертизе</t>
  </si>
  <si>
    <t>по медицинской профилактике</t>
  </si>
  <si>
    <t>по медицинской реабилитации</t>
  </si>
  <si>
    <t>по общей гигиене</t>
  </si>
  <si>
    <t>по паллиативной медицинской помощи</t>
  </si>
  <si>
    <t>по радиационной гигиене</t>
  </si>
  <si>
    <t>по рентгенэдоваскулярным диагностике и лечению</t>
  </si>
  <si>
    <t>по санитарно-гигиеническим лабораторным исследованиям</t>
  </si>
  <si>
    <t>по спортивной медицине</t>
  </si>
  <si>
    <t>приемного отделения</t>
  </si>
  <si>
    <t>профпатологи</t>
  </si>
  <si>
    <t>психиатры</t>
  </si>
  <si>
    <t>психотерапевты</t>
  </si>
  <si>
    <t>пульмонологи</t>
  </si>
  <si>
    <t>радиологи</t>
  </si>
  <si>
    <t>радиотерапевты</t>
  </si>
  <si>
    <t>ревматологи</t>
  </si>
  <si>
    <t>рентгенологи</t>
  </si>
  <si>
    <t>рефлексотерапевты</t>
  </si>
  <si>
    <t>сексологи</t>
  </si>
  <si>
    <t>скорой медицинской помощи</t>
  </si>
  <si>
    <t>стажеры</t>
  </si>
  <si>
    <t>статистики</t>
  </si>
  <si>
    <t>стоматологи</t>
  </si>
  <si>
    <t>стоматологи детские</t>
  </si>
  <si>
    <t xml:space="preserve">стоматологи-ортопеды </t>
  </si>
  <si>
    <t>стоматологи-терапевты</t>
  </si>
  <si>
    <t>стоматологи-хирурги</t>
  </si>
  <si>
    <t>судебно-медицинские эксперты</t>
  </si>
  <si>
    <t>судебно-психиатрические эксперты</t>
  </si>
  <si>
    <t>судовые врачи</t>
  </si>
  <si>
    <t>сурдологи-оториноларингологи</t>
  </si>
  <si>
    <t>сурдологи-протезисты</t>
  </si>
  <si>
    <t>терапевты - всего</t>
  </si>
  <si>
    <t>токсикологи</t>
  </si>
  <si>
    <t>трансфузиологи</t>
  </si>
  <si>
    <t>ультразвуковой диагностики</t>
  </si>
  <si>
    <t xml:space="preserve">урологи </t>
  </si>
  <si>
    <t>урологи-андрологи детские</t>
  </si>
  <si>
    <t>фармакологи клинические</t>
  </si>
  <si>
    <t>физиотерапевты</t>
  </si>
  <si>
    <t>фтизиатры</t>
  </si>
  <si>
    <t>функциональной диагностики</t>
  </si>
  <si>
    <t xml:space="preserve">хирурги </t>
  </si>
  <si>
    <t>хирурги детские</t>
  </si>
  <si>
    <t>хирурги пластические</t>
  </si>
  <si>
    <t xml:space="preserve">хирурги сердечно-сосудистые </t>
  </si>
  <si>
    <t xml:space="preserve">хирурги торакальные </t>
  </si>
  <si>
    <t>хирурги челюстно-лицевые</t>
  </si>
  <si>
    <t>эндокринологи</t>
  </si>
  <si>
    <t>эндокринологи детские</t>
  </si>
  <si>
    <t>эндоскописты</t>
  </si>
  <si>
    <t>эпидемиологи</t>
  </si>
  <si>
    <t>2. ПРОВИЗОРЫ</t>
  </si>
  <si>
    <t>3. СРЕДНИЙ МЕДИЦИНСКИЙ ПЕРСОНАЛ</t>
  </si>
  <si>
    <t>4. ФАРМАЦЕВТЫ</t>
  </si>
  <si>
    <t>Медицинские и фармацевтические
работники</t>
  </si>
  <si>
    <t>% по области</t>
  </si>
  <si>
    <t>% по РФ</t>
  </si>
  <si>
    <t xml:space="preserve">Врачи </t>
  </si>
  <si>
    <t>Средний медицинский персонал</t>
  </si>
  <si>
    <t>Провизоры</t>
  </si>
  <si>
    <t>…</t>
  </si>
  <si>
    <t>Фармацевты</t>
  </si>
  <si>
    <t>Профиль коек</t>
  </si>
  <si>
    <t>Число коек</t>
  </si>
  <si>
    <t>Среднее число дней работы  койки в году</t>
  </si>
  <si>
    <t xml:space="preserve">Средняя длительность пребывания больного на койке  </t>
  </si>
  <si>
    <t>Больнич- ная леталь- ность</t>
  </si>
  <si>
    <t>ВСЕГО</t>
  </si>
  <si>
    <t>в т.ч.: Аллергологические для взрослых</t>
  </si>
  <si>
    <t>Аллергологические для детей</t>
  </si>
  <si>
    <t>Аллергологические всего</t>
  </si>
  <si>
    <t>Для беременных и рожениц</t>
  </si>
  <si>
    <t>Для патологии беременности</t>
  </si>
  <si>
    <t>Гинекологические для взрослых</t>
  </si>
  <si>
    <t xml:space="preserve">   из них гинекологические для вспомогательных репродуктивных технологий</t>
  </si>
  <si>
    <t>Гинекологические для детей</t>
  </si>
  <si>
    <t>Гинекологические всего</t>
  </si>
  <si>
    <t>Гастроэнтерологические для взрослых</t>
  </si>
  <si>
    <t>Гастроэнтерологические для детей</t>
  </si>
  <si>
    <t>Гастроэнтерологические всего</t>
  </si>
  <si>
    <t>Гематологические для взрослых</t>
  </si>
  <si>
    <t>Гематологические для детей</t>
  </si>
  <si>
    <t>Гематологические всего</t>
  </si>
  <si>
    <t>Геронтологические</t>
  </si>
  <si>
    <t>Дерматологические для взрослых</t>
  </si>
  <si>
    <t>Дерматологические для детей</t>
  </si>
  <si>
    <t>Дерматологические всего</t>
  </si>
  <si>
    <t>Венерологические для взрослых</t>
  </si>
  <si>
    <t>Венерологические для детей</t>
  </si>
  <si>
    <t>Венерологические всего</t>
  </si>
  <si>
    <t>Инфекционные для взрослых</t>
  </si>
  <si>
    <t xml:space="preserve">   из них лепрозные</t>
  </si>
  <si>
    <t xml:space="preserve">              для COVID-19      </t>
  </si>
  <si>
    <t>Инфекционные для детей</t>
  </si>
  <si>
    <t>Инфекционные всего</t>
  </si>
  <si>
    <t>Кардиологические для взрослых</t>
  </si>
  <si>
    <t xml:space="preserve">  из них: кардиологические интенсивной терапии</t>
  </si>
  <si>
    <t xml:space="preserve">  кардиологические для больных с острым инфарктом миокарда</t>
  </si>
  <si>
    <t>Кардиологические для детей</t>
  </si>
  <si>
    <t>Кардиологические всего</t>
  </si>
  <si>
    <t>продолжение</t>
  </si>
  <si>
    <t>Наркологические</t>
  </si>
  <si>
    <t>Неврологические для взрослых</t>
  </si>
  <si>
    <t xml:space="preserve">  из них: неврологические для больных с острыми нарушениями мозгового кровообращения</t>
  </si>
  <si>
    <t xml:space="preserve">  неврологические интенсивной терапии</t>
  </si>
  <si>
    <t>Неврологические для детей</t>
  </si>
  <si>
    <t xml:space="preserve">   из них психоневрологические для детей</t>
  </si>
  <si>
    <t>Неврологические всего</t>
  </si>
  <si>
    <t>Нефрологические для взрослых</t>
  </si>
  <si>
    <t>Нефрологические для детей</t>
  </si>
  <si>
    <t>Нефрологические всего</t>
  </si>
  <si>
    <t>Онкологические для взрослых</t>
  </si>
  <si>
    <t>Онкологические для детей</t>
  </si>
  <si>
    <t>Онкологические всего</t>
  </si>
  <si>
    <t xml:space="preserve"> Оториноларингологические для взрослых</t>
  </si>
  <si>
    <t xml:space="preserve">   из них оториноларингологические для кохлеарной имплантации</t>
  </si>
  <si>
    <t xml:space="preserve"> Оториноларингологические для детей</t>
  </si>
  <si>
    <t xml:space="preserve">   из них: оториноларингологические для детей для кохлеарной имплантации</t>
  </si>
  <si>
    <t xml:space="preserve"> Оториноларингологические всего</t>
  </si>
  <si>
    <t>Офтальмологические для взрослых</t>
  </si>
  <si>
    <t>Офтальмологические для детей</t>
  </si>
  <si>
    <t>Офтальмологические всего</t>
  </si>
  <si>
    <t>Ожоговые</t>
  </si>
  <si>
    <t>Паллиативные для взрослых</t>
  </si>
  <si>
    <t>Паллиативные для детей</t>
  </si>
  <si>
    <t>Паллиативные всего</t>
  </si>
  <si>
    <t>Педиатрические соматические</t>
  </si>
  <si>
    <t xml:space="preserve">   из них патологии новорожднных и недоношенных детей</t>
  </si>
  <si>
    <t xml:space="preserve">  койки для новорожденных</t>
  </si>
  <si>
    <t>Проктологические</t>
  </si>
  <si>
    <t>Психиатрические для взрослых</t>
  </si>
  <si>
    <t xml:space="preserve">   из них: психосоматические</t>
  </si>
  <si>
    <t xml:space="preserve">   соматопсихиатрические</t>
  </si>
  <si>
    <t xml:space="preserve">   психиатрические для судебно- медицинской экспертизы</t>
  </si>
  <si>
    <t>Психиатрические для детей</t>
  </si>
  <si>
    <t>Психиатрические всего</t>
  </si>
  <si>
    <t>Профпатологические</t>
  </si>
  <si>
    <t>Пульмонологические для взрослых</t>
  </si>
  <si>
    <t>Пульмонологические для детей</t>
  </si>
  <si>
    <t>Пульмонологические всего</t>
  </si>
  <si>
    <t>Радиологические</t>
  </si>
  <si>
    <t xml:space="preserve">   из них:реабилитационные для больных с заболеваниями ЦНС и органов чувств</t>
  </si>
  <si>
    <t xml:space="preserve">   реабилитационные для больных с заболеваниями опорно-двигательного аппарата и периферической нервной системы</t>
  </si>
  <si>
    <t xml:space="preserve">   реабилитационные для наркологических больных</t>
  </si>
  <si>
    <t>Реанимационные</t>
  </si>
  <si>
    <t xml:space="preserve">   из них: реанимационные для новорожденных</t>
  </si>
  <si>
    <t xml:space="preserve">   интенсивной терапии</t>
  </si>
  <si>
    <t xml:space="preserve">   интенсивной терапии для новорожденных</t>
  </si>
  <si>
    <t>Ревматологические для взрослых</t>
  </si>
  <si>
    <t>Ревматологические для детей</t>
  </si>
  <si>
    <t>Ревматологические всего</t>
  </si>
  <si>
    <t>Сестринского ухода</t>
  </si>
  <si>
    <t>Скорой медицинской помощи краткосрочного пребывания</t>
  </si>
  <si>
    <t>Скорой медицинской помощи суточного пребывания</t>
  </si>
  <si>
    <t>Терапевтические</t>
  </si>
  <si>
    <t>Токсикологические</t>
  </si>
  <si>
    <t>Травматологические для взрослых</t>
  </si>
  <si>
    <t>Травматологические для детей</t>
  </si>
  <si>
    <t>Травматологические всего</t>
  </si>
  <si>
    <t>Ортопедические для взрослых</t>
  </si>
  <si>
    <t>Ортопедические для детей</t>
  </si>
  <si>
    <t>Ортопедические всего</t>
  </si>
  <si>
    <t xml:space="preserve">Туберкулезные для взрослых </t>
  </si>
  <si>
    <t>Туберкулезные для детей</t>
  </si>
  <si>
    <t>Туберкулезные всего</t>
  </si>
  <si>
    <t>Урологические для взрослых</t>
  </si>
  <si>
    <t>Урологические для детей</t>
  </si>
  <si>
    <t xml:space="preserve"> из них уроандрологические для детей</t>
  </si>
  <si>
    <t>Урологические всего</t>
  </si>
  <si>
    <t>Хирургические для взрослых</t>
  </si>
  <si>
    <t>Абдоминальной хирургии</t>
  </si>
  <si>
    <t>Хирургические для детей</t>
  </si>
  <si>
    <t>Хирургические всего</t>
  </si>
  <si>
    <t>окончание</t>
  </si>
  <si>
    <t>Нейрохирургические для взрослых</t>
  </si>
  <si>
    <t>Нейрохирургические для детей</t>
  </si>
  <si>
    <t>Нейрохирургические всего</t>
  </si>
  <si>
    <t>Торакальной хирургии взрослые</t>
  </si>
  <si>
    <t>Торакальной хирургии детские</t>
  </si>
  <si>
    <t>Торакальной хирургии всего</t>
  </si>
  <si>
    <t>Кардиохирургические</t>
  </si>
  <si>
    <t>Сосудистой хирургии</t>
  </si>
  <si>
    <t>Хирургические гнойные для взрослых</t>
  </si>
  <si>
    <t>Хирургические гнойные для детей</t>
  </si>
  <si>
    <t>Хирургические гнойные всего</t>
  </si>
  <si>
    <t>Челюстно-лицевой хирургии</t>
  </si>
  <si>
    <t xml:space="preserve"> Челюстно-лицевой хирургии для детей</t>
  </si>
  <si>
    <t>Эндокринологические для взрослых</t>
  </si>
  <si>
    <t>Эндокринологические для детей</t>
  </si>
  <si>
    <t>Эндокринологические всего</t>
  </si>
  <si>
    <t>Койки для взрослых</t>
  </si>
  <si>
    <t>Койки для детей</t>
  </si>
  <si>
    <t>Наименование классов и отдельных болезней</t>
  </si>
  <si>
    <t xml:space="preserve">Средняя длительность лечения, выписанных пациентов </t>
  </si>
  <si>
    <t>Больничная летальность от отдельных заболеваний (в %)</t>
  </si>
  <si>
    <t>ВСЕГО  ПО  ВСЕМ  БОЛЕЗНЯМ</t>
  </si>
  <si>
    <t>Инфекционные и паразитарные болезни</t>
  </si>
  <si>
    <t xml:space="preserve">Н о в о о б р а з о в а н и я  </t>
  </si>
  <si>
    <t xml:space="preserve"> - злокачественные образования </t>
  </si>
  <si>
    <t>Болезни крови и кроветворных органов</t>
  </si>
  <si>
    <t>Болезни эндокринной системы</t>
  </si>
  <si>
    <t xml:space="preserve"> - сахарный диабет</t>
  </si>
  <si>
    <t xml:space="preserve"> - сахарный диабет 1 типа (инсулинзависимый)</t>
  </si>
  <si>
    <t xml:space="preserve"> - сахарный диабет 2 типа (инсулиннезависимый)</t>
  </si>
  <si>
    <t>-сахарный диабет с поражением почек</t>
  </si>
  <si>
    <t>Психические расстройства</t>
  </si>
  <si>
    <t>Болезни нервной системы</t>
  </si>
  <si>
    <t xml:space="preserve">   преходящие транзиторные церебральные  ишемические приступы (атаки) и родственные   синдромы  </t>
  </si>
  <si>
    <t xml:space="preserve">Болезни глаза и его придаточного аппарата   </t>
  </si>
  <si>
    <t xml:space="preserve"> - к а т а р а к т а  </t>
  </si>
  <si>
    <t xml:space="preserve"> - г л а у к о м а</t>
  </si>
  <si>
    <t>Болезни уха и сосцевидного отростка</t>
  </si>
  <si>
    <t>Болезни системы кровообращения</t>
  </si>
  <si>
    <t>болезни, характеризующиеся повышенным кровяным давлением</t>
  </si>
  <si>
    <t>ишемические болезни сердца (I20-I25)</t>
  </si>
  <si>
    <t xml:space="preserve"> - стенокардия (I20)</t>
  </si>
  <si>
    <t xml:space="preserve"> - острый инфаркт миокарда (I21)</t>
  </si>
  <si>
    <t xml:space="preserve"> - повторный инфаркт миокарда (I22)</t>
  </si>
  <si>
    <t xml:space="preserve"> - другие формы острых ишемических болезней сердца (I24)</t>
  </si>
  <si>
    <t xml:space="preserve"> -  хроническая ишемическая болезнь сердца  (I25)</t>
  </si>
  <si>
    <t xml:space="preserve"> - цереброваскулярные болезни (I60-I69)</t>
  </si>
  <si>
    <t>Болезни органов дыхания</t>
  </si>
  <si>
    <t xml:space="preserve"> - п н е в м о н и я</t>
  </si>
  <si>
    <t xml:space="preserve"> - астма, астматический статус</t>
  </si>
  <si>
    <t xml:space="preserve">Болезни органов пищеварения  </t>
  </si>
  <si>
    <t>Болезни кожи и подкожной клетчатки</t>
  </si>
  <si>
    <t>Болезни костно-мышечной системы и соединительной ткани</t>
  </si>
  <si>
    <t>Болезни мочеполовой системы</t>
  </si>
  <si>
    <t>Беременность, роды и послеродовый период</t>
  </si>
  <si>
    <t>Врожденные аномалии</t>
  </si>
  <si>
    <t>Симптомы, признаки и отклонения от нормы</t>
  </si>
  <si>
    <t>Травмы, отравления и другие последствия</t>
  </si>
  <si>
    <t>COVID-19</t>
  </si>
  <si>
    <t xml:space="preserve">    с поражением почек</t>
  </si>
  <si>
    <t xml:space="preserve">   преход.транзит.церебр. ишемич. приступы (атаки) и родств. синдромы  </t>
  </si>
  <si>
    <t xml:space="preserve"> - катаракта  </t>
  </si>
  <si>
    <t xml:space="preserve"> - глаукома</t>
  </si>
  <si>
    <t xml:space="preserve"> - болезни, характеризующиеся повышенным кровяным давлением</t>
  </si>
  <si>
    <t>Отдельные состояния, возникающие в перинатальном периоде</t>
  </si>
  <si>
    <t>Выписано пациентов</t>
  </si>
  <si>
    <t>Проведено выписанными койко- дней</t>
  </si>
  <si>
    <t>Средняя длительность лечения</t>
  </si>
  <si>
    <t>Умерло всего</t>
  </si>
  <si>
    <t>Выбыло всего</t>
  </si>
  <si>
    <t>Больничная летальность  (%)</t>
  </si>
  <si>
    <t>Болезни системы кровобращения</t>
  </si>
  <si>
    <t>Ишемические болезни сердца (I20-I25)</t>
  </si>
  <si>
    <t>Острый коронарный синдром всего (I20.0; I21-I22,I24):</t>
  </si>
  <si>
    <r>
      <t xml:space="preserve">нестабильная стенокардия </t>
    </r>
    <r>
      <rPr>
        <b/>
        <i/>
        <sz val="11"/>
        <rFont val="Times New Roman"/>
        <family val="1"/>
        <charset val="204"/>
      </rPr>
      <t>(I20.0)</t>
    </r>
  </si>
  <si>
    <r>
      <t xml:space="preserve">острый инфаркт миокарда </t>
    </r>
    <r>
      <rPr>
        <b/>
        <i/>
        <sz val="11"/>
        <rFont val="Times New Roman"/>
        <family val="1"/>
        <charset val="204"/>
      </rPr>
      <t>(I21)</t>
    </r>
  </si>
  <si>
    <r>
      <t xml:space="preserve">повторный инфаркт миокарда </t>
    </r>
    <r>
      <rPr>
        <b/>
        <i/>
        <sz val="11"/>
        <rFont val="Times New Roman"/>
        <family val="1"/>
        <charset val="204"/>
      </rPr>
      <t>(I22</t>
    </r>
    <r>
      <rPr>
        <i/>
        <sz val="11"/>
        <rFont val="Times New Roman"/>
        <family val="1"/>
        <charset val="204"/>
      </rPr>
      <t>)</t>
    </r>
  </si>
  <si>
    <r>
      <t xml:space="preserve">другие формы острых ишемических болезней сердца </t>
    </r>
    <r>
      <rPr>
        <b/>
        <i/>
        <sz val="11"/>
        <rFont val="Times New Roman"/>
        <family val="1"/>
        <charset val="204"/>
      </rPr>
      <t>(I24)</t>
    </r>
  </si>
  <si>
    <t>Цереброваскулярные болезни (I60-I69)</t>
  </si>
  <si>
    <r>
      <t xml:space="preserve">ОНМК по геморрагическому типу </t>
    </r>
    <r>
      <rPr>
        <b/>
        <sz val="11"/>
        <rFont val="Times New Roman"/>
        <family val="1"/>
        <charset val="204"/>
      </rPr>
      <t>(I60-I62)</t>
    </r>
  </si>
  <si>
    <r>
      <t>из них: субарахноидальное кровоизлияние</t>
    </r>
    <r>
      <rPr>
        <b/>
        <i/>
        <sz val="11"/>
        <rFont val="Times New Roman"/>
        <family val="1"/>
        <charset val="204"/>
      </rPr>
      <t xml:space="preserve"> (I60)</t>
    </r>
  </si>
  <si>
    <r>
      <t xml:space="preserve">внутримозговое и другое внутричерепное кровоизлияние </t>
    </r>
    <r>
      <rPr>
        <b/>
        <i/>
        <sz val="11"/>
        <rFont val="Times New Roman"/>
        <family val="1"/>
        <charset val="204"/>
      </rPr>
      <t>(I61-I62)</t>
    </r>
  </si>
  <si>
    <r>
      <t>ОНМК по ишемическому типу (</t>
    </r>
    <r>
      <rPr>
        <b/>
        <sz val="11"/>
        <rFont val="Times New Roman"/>
        <family val="1"/>
        <charset val="204"/>
      </rPr>
      <t>I63)</t>
    </r>
  </si>
  <si>
    <r>
      <t xml:space="preserve">инфаркт мозга </t>
    </r>
    <r>
      <rPr>
        <b/>
        <i/>
        <sz val="11"/>
        <rFont val="Times New Roman"/>
        <family val="1"/>
        <charset val="204"/>
      </rPr>
      <t>(I63)</t>
    </r>
  </si>
  <si>
    <r>
      <t xml:space="preserve">инсульт, не уточненный, как кровоизлияние или инфаркт </t>
    </r>
    <r>
      <rPr>
        <b/>
        <sz val="11"/>
        <rFont val="Times New Roman"/>
        <family val="1"/>
        <charset val="204"/>
      </rPr>
      <t>(I64)</t>
    </r>
  </si>
  <si>
    <r>
      <t xml:space="preserve">закупорка и стеноз прецеребральнх, церебральных артерий, не приводящие к инфаркту мозга </t>
    </r>
    <r>
      <rPr>
        <b/>
        <sz val="10"/>
        <rFont val="Times New Roman"/>
        <family val="1"/>
        <charset val="204"/>
      </rPr>
      <t>(I65-I66)</t>
    </r>
  </si>
  <si>
    <r>
      <t xml:space="preserve"> другие цереброваскулярные болезни </t>
    </r>
    <r>
      <rPr>
        <b/>
        <sz val="11"/>
        <rFont val="Times New Roman"/>
        <family val="1"/>
        <charset val="204"/>
      </rPr>
      <t>(I67)</t>
    </r>
  </si>
  <si>
    <t>СОСТАВ  БОЛЬНЫХ  В  СТАЦИОНАРЕ С ОСТРЫМИ  СЕРДЕЧНО-СОСУДИСТЫМИ ЗАБОЛЕВАНИЯМИ,  СРОКИ  И  ИСХОД  ЛЕЧЕНИЯ</t>
  </si>
  <si>
    <t>Болезни, характеризующиеся повышенным кровяным давлением (I10-I13)</t>
  </si>
  <si>
    <r>
      <t xml:space="preserve"> из них: субарахноидальное кровоизлияние </t>
    </r>
    <r>
      <rPr>
        <b/>
        <i/>
        <sz val="11"/>
        <rFont val="Times New Roman"/>
        <family val="1"/>
        <charset val="204"/>
      </rPr>
      <t>(I60)</t>
    </r>
  </si>
  <si>
    <r>
      <t>ОНМК по ишемическому типу</t>
    </r>
    <r>
      <rPr>
        <b/>
        <sz val="11"/>
        <rFont val="Times New Roman"/>
        <family val="1"/>
        <charset val="204"/>
      </rPr>
      <t xml:space="preserve"> (I63)</t>
    </r>
  </si>
  <si>
    <r>
      <t xml:space="preserve">   инфаркт мозга </t>
    </r>
    <r>
      <rPr>
        <b/>
        <i/>
        <sz val="11"/>
        <rFont val="Times New Roman"/>
        <family val="1"/>
        <charset val="204"/>
      </rPr>
      <t>(I63)</t>
    </r>
  </si>
  <si>
    <t>Наименование операции</t>
  </si>
  <si>
    <t>Число операций, проведенных в стационаре</t>
  </si>
  <si>
    <t>Умерло оперированных в стационаре</t>
  </si>
  <si>
    <t xml:space="preserve">% от всех операций </t>
  </si>
  <si>
    <t>% от всех операций у детей</t>
  </si>
  <si>
    <t>Всего операций</t>
  </si>
  <si>
    <t>в том числе: операции на нервной системе</t>
  </si>
  <si>
    <t>операции на эндокринной системе</t>
  </si>
  <si>
    <t>операции на органе зрения</t>
  </si>
  <si>
    <t>операции на органах уха, горла, носа</t>
  </si>
  <si>
    <t>операции на органах дыхания</t>
  </si>
  <si>
    <t>операции на сердце</t>
  </si>
  <si>
    <t>операции на сосудах</t>
  </si>
  <si>
    <t>операции на органах брюшной полости</t>
  </si>
  <si>
    <t>операции на почках и мочеточниках</t>
  </si>
  <si>
    <t>операции на мужских половых органах</t>
  </si>
  <si>
    <t>операции по поводу стерилизации мужчин</t>
  </si>
  <si>
    <t>операции на женских половых органах</t>
  </si>
  <si>
    <t xml:space="preserve">акушерские операции </t>
  </si>
  <si>
    <t>операции на костно-мышечной системе</t>
  </si>
  <si>
    <t>операции на молочной железе</t>
  </si>
  <si>
    <t>операции на коже и подкожной клетчатке</t>
  </si>
  <si>
    <t>операции на средостении</t>
  </si>
  <si>
    <t>операции на пищеводе</t>
  </si>
  <si>
    <t>операции на лимфатической системе</t>
  </si>
  <si>
    <t>Прочие</t>
  </si>
  <si>
    <t>ПОКАЗАТЕЛИ КАЧЕСТВА ХИРУРГИЧЕСКОЙ ДЕЯТЕЛЬНОСТИ</t>
  </si>
  <si>
    <t>Наименование показателя</t>
  </si>
  <si>
    <t>Всего операций, проведенных в стационаре (абс. число)</t>
  </si>
  <si>
    <t>Число оперированных пациентов (абс. число)</t>
  </si>
  <si>
    <t xml:space="preserve">Число операций на 100 оперированных пациентов, % </t>
  </si>
  <si>
    <t>Число выбывших пациентов с коек  хирургического профиля (абс. число)</t>
  </si>
  <si>
    <t xml:space="preserve">Хирургическая активность, % </t>
  </si>
  <si>
    <t>Число операций, после которых зарегистрированы осложнения (абс. число)</t>
  </si>
  <si>
    <t xml:space="preserve">Частота послеоперационных осложнений, % </t>
  </si>
  <si>
    <t>Всего умерших  после операций (абс. число)</t>
  </si>
  <si>
    <t>Летальность оперированных больных, %</t>
  </si>
  <si>
    <t>в т.ч. дети (0-17)</t>
  </si>
  <si>
    <t>общее число операций</t>
  </si>
  <si>
    <t>операции ВМТ</t>
  </si>
  <si>
    <t>% от общего числа операций</t>
  </si>
  <si>
    <t>операции на лимфатической ситеме</t>
  </si>
  <si>
    <t xml:space="preserve">Общая заболеваемость </t>
  </si>
  <si>
    <t xml:space="preserve">Первичная заболеваемость </t>
  </si>
  <si>
    <t xml:space="preserve">Состоит под диспансерным наблюдением на конец отчётного года </t>
  </si>
  <si>
    <t>ГО г. Калининград</t>
  </si>
  <si>
    <t xml:space="preserve">Ладушкинский ГО </t>
  </si>
  <si>
    <t>Мамоновский ГО</t>
  </si>
  <si>
    <t>Советский ГО</t>
  </si>
  <si>
    <t xml:space="preserve">ОБЩАЯ,   ПЕРВИЧНАЯ   ЗАБОЛЕВАЕМОСТЬ   И   ДИСПАНСЕРНОЕ  НАБЛЮДЕНИЕ  ПО  КЛАССАМ  БОЛЕЗНЕЙ </t>
  </si>
  <si>
    <t>Наименование заболеваний</t>
  </si>
  <si>
    <t>абс. числа</t>
  </si>
  <si>
    <t xml:space="preserve">Новообразования </t>
  </si>
  <si>
    <t xml:space="preserve">   в т.ч.: злокачественные</t>
  </si>
  <si>
    <t xml:space="preserve">Болезни крови и кроветворных органов </t>
  </si>
  <si>
    <t>Болезни эндокринной системы, нарушения обмена веществ, иммунитета</t>
  </si>
  <si>
    <t>Сахарный диабет</t>
  </si>
  <si>
    <t xml:space="preserve">   в т.ч.: диабет 1 типа (E10)</t>
  </si>
  <si>
    <t xml:space="preserve">              диабет 2 типа (Е 11) </t>
  </si>
  <si>
    <t xml:space="preserve">Психические расстройства </t>
  </si>
  <si>
    <t xml:space="preserve">Болезни глаза и его придаточного аппарата      </t>
  </si>
  <si>
    <t xml:space="preserve">   Ишемическая болезнь сердца*</t>
  </si>
  <si>
    <t xml:space="preserve">   в т.ч.: стенокардия* (I20)</t>
  </si>
  <si>
    <t xml:space="preserve">   острый инфаркт миокарда* (I21, I22)</t>
  </si>
  <si>
    <t>другие формы острых ишемических болезней сердца (I24)*</t>
  </si>
  <si>
    <t xml:space="preserve">   Цереброваскулярные болезни</t>
  </si>
  <si>
    <t>в т.ч. ОНМК (G45,I60,I61-I62,I63,I64)</t>
  </si>
  <si>
    <t>Примечание:    1. *   - расчет произведен на взрослое население (18 лет и старше).</t>
  </si>
  <si>
    <t>в т.ч. пневмонии (J12-J16,J18)</t>
  </si>
  <si>
    <t xml:space="preserve"> бронхит хронический и неуточненный,эмфизема.другая хроническая обструктивная легочная болезнь (J40-J43,J44)</t>
  </si>
  <si>
    <t xml:space="preserve"> астма, астматический статус (J45,J46)</t>
  </si>
  <si>
    <t xml:space="preserve">  в т.ч.:язва желудка и двенадцатиперстной кишки (K25-K26)</t>
  </si>
  <si>
    <t>болезни печени (K70-K76)</t>
  </si>
  <si>
    <t>болезни поджелудочной железы (K85-K86)</t>
  </si>
  <si>
    <t xml:space="preserve">Беременность, роды и послеродовый период** </t>
  </si>
  <si>
    <t>Отдельные состояния, возникающие в перинатальном периоде***</t>
  </si>
  <si>
    <t xml:space="preserve">Травмы и отравления </t>
  </si>
  <si>
    <t>Примечание:  2. ** - расчет произведен на женщин фертильного возраста (15 – 49 лет);  3. *** - расчет произведен на детское население ( до 1 года)</t>
  </si>
  <si>
    <t xml:space="preserve">   в т.ч.: диабет 1 типа (инсулинзависимый E10)</t>
  </si>
  <si>
    <t xml:space="preserve">  диабет 2 типа (инсулиннезависимый Е11) </t>
  </si>
  <si>
    <t xml:space="preserve">   Ишемическая болезнь сердца</t>
  </si>
  <si>
    <t xml:space="preserve">   в т.ч.: стенокардия (I20)</t>
  </si>
  <si>
    <t xml:space="preserve">   острый инфаркт миокарда (I21, I22)</t>
  </si>
  <si>
    <t>другие формы острых ишемических болезней сердца (I24)</t>
  </si>
  <si>
    <t xml:space="preserve">   Цереброваскулярные болезни (I60-I69)</t>
  </si>
  <si>
    <r>
      <t>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</si>
  <si>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 xml:space="preserve">Беременность, роды и послеродовый период* </t>
  </si>
  <si>
    <t>Примечание:    * - расчет произведен на женщин фертильного возраста (15 – 49 лет)</t>
  </si>
  <si>
    <t xml:space="preserve">Общая заболеваемость  </t>
  </si>
  <si>
    <t>абс. число</t>
  </si>
  <si>
    <r>
      <t xml:space="preserve">   цереброваскулярные болезни </t>
    </r>
    <r>
      <rPr>
        <b/>
        <i/>
        <sz val="9"/>
        <rFont val="Times New Roman"/>
        <family val="1"/>
        <charset val="204"/>
      </rPr>
      <t>(I60-I69)</t>
    </r>
  </si>
  <si>
    <r>
      <t xml:space="preserve">  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</si>
  <si>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>в т.ч.: язва желудка и двенадцатиперстной кишки (K25-K26)</t>
  </si>
  <si>
    <t>Отдельные состояния, возникающие в перинатальном периоде**</t>
  </si>
  <si>
    <t>Всего заболеваний</t>
  </si>
  <si>
    <t>Примечание: 1. *   - расчет произведен на женское население  15 – 17 лет включительно; 2.**  - расчет произведен на детское население ( 0 – 1 год)</t>
  </si>
  <si>
    <t xml:space="preserve">Беременность, роды и послеродовый период </t>
  </si>
  <si>
    <t>Отдельные состояния, возникающие в перинатальном периоде*</t>
  </si>
  <si>
    <t>Примечание: 1. *  - расчет проведен на детское население ( 0 – 1 год)</t>
  </si>
  <si>
    <t xml:space="preserve">Примечание: * - расчет проведен на девочек 15-17 лет         </t>
  </si>
  <si>
    <t xml:space="preserve">                    ** - расчет проведен на детское население ( 0 – 1 год)</t>
  </si>
  <si>
    <t>ПЕРВИЧНАЯ МЕДИКО-САНИТАРНАЯ ПОМОЩЬ КАЛИНИНГРАДСКОЙ  ОБЛАСТИ</t>
  </si>
  <si>
    <t>№ п/п</t>
  </si>
  <si>
    <t>Показатели</t>
  </si>
  <si>
    <t>Участковые терапевты</t>
  </si>
  <si>
    <t>обеспеченность на 10 000 взрослого населения</t>
  </si>
  <si>
    <t>число посещений на одного жителя в год</t>
  </si>
  <si>
    <t>1.1.</t>
  </si>
  <si>
    <t>Медицинские сестры участковые врачей-терапевтов участковых</t>
  </si>
  <si>
    <t>1.2.</t>
  </si>
  <si>
    <t>Количество врачебных терапевтических участков</t>
  </si>
  <si>
    <t>Участковые педиатры</t>
  </si>
  <si>
    <t>обеспеченность на 10 000 детского населения</t>
  </si>
  <si>
    <t>число посещений на одного ребенка в год</t>
  </si>
  <si>
    <t>2.1.</t>
  </si>
  <si>
    <t>Медицинские сестры участковые врачей-педиатров участковых</t>
  </si>
  <si>
    <t>2.2.</t>
  </si>
  <si>
    <t>Количество врачебных педиатрических участков</t>
  </si>
  <si>
    <t>Врачи ВОП</t>
  </si>
  <si>
    <t>обеспеченность врачами ВОП</t>
  </si>
  <si>
    <t>3.1.</t>
  </si>
  <si>
    <t>Медицинские сестры врачей общей практики (семейных врачей)</t>
  </si>
  <si>
    <t>обеспеченность медицинскими сестрами, работающими с ВОП</t>
  </si>
  <si>
    <t>3.2.</t>
  </si>
  <si>
    <t>Контингенты</t>
  </si>
  <si>
    <t>Подлежало осмотрам</t>
  </si>
  <si>
    <t>Осмотрено</t>
  </si>
  <si>
    <t>Дети в возрасте 0-14 лет включительно</t>
  </si>
  <si>
    <t xml:space="preserve">Дети в возрасте 15-17 лет включительно </t>
  </si>
  <si>
    <t>ДЕЯТЕЛЬНОСТЬ ОТДЕЛЕНИЙ (КАБИНЕТОВ) МЕДИЦИНСКОЙ ПРОФИЛАКТИКИ</t>
  </si>
  <si>
    <t>Наименование показателей</t>
  </si>
  <si>
    <t>Отделения(кабинеты) медицинской профилактики</t>
  </si>
  <si>
    <t>Число лиц, обученных основам здорового образа жизни - всего</t>
  </si>
  <si>
    <t xml:space="preserve">Число медицинских работников, обученных методике профилактики заболеваний и укрепления здоровья - всего </t>
  </si>
  <si>
    <t>Всего " школ здоровья"</t>
  </si>
  <si>
    <t xml:space="preserve">Число пациентов обученных в "школах" - всего </t>
  </si>
  <si>
    <t xml:space="preserve">   в том числе: школе для беременных</t>
  </si>
  <si>
    <t xml:space="preserve">   школе для пациентов с сердечной недостаточностью</t>
  </si>
  <si>
    <t xml:space="preserve">   школе для пациентов на хроническом диализе</t>
  </si>
  <si>
    <t xml:space="preserve">   школе для пациентов с артериальной гипертензией</t>
  </si>
  <si>
    <t xml:space="preserve">   школе для пациентов с заболеваниями суставов и позвоночника</t>
  </si>
  <si>
    <t xml:space="preserve">   школе для пациентов с бронхиальной астмой</t>
  </si>
  <si>
    <t xml:space="preserve">   школе для пациентов с сахарным диабетом</t>
  </si>
  <si>
    <t xml:space="preserve">   школе здорового образа жизни</t>
  </si>
  <si>
    <t>школе для пациентов с ишемической болезнью сердца и перенесших острый инфаркт миокарда</t>
  </si>
  <si>
    <t>школе для пациентов перенесших острое нарушение мозгового кровообращения</t>
  </si>
  <si>
    <t xml:space="preserve">   прочих школах</t>
  </si>
  <si>
    <t>Число проведенных массовых мероприятий - всего</t>
  </si>
  <si>
    <t>Число лиц, участвующих в мероприятиях</t>
  </si>
  <si>
    <t>ЦЕНТРЫ ЗДОРОВЬЯ</t>
  </si>
  <si>
    <t>Посеще- ний</t>
  </si>
  <si>
    <t>из них с факторами риска</t>
  </si>
  <si>
    <t>Центры здоровья (ЦЗ):</t>
  </si>
  <si>
    <t>ЦЗ ГБУЗ КО Черняховская ЦРБ</t>
  </si>
  <si>
    <t>ЦЗ ГБУЗ КО Советская ЦГБ</t>
  </si>
  <si>
    <t>ЦЗ ГБУЗ КО Гусевская ЦРБ</t>
  </si>
  <si>
    <t>Мобильный ЦЗ ГБУЗ ЦМПиР КО</t>
  </si>
  <si>
    <t>Население</t>
  </si>
  <si>
    <t>% от плана</t>
  </si>
  <si>
    <t xml:space="preserve">Мужчины </t>
  </si>
  <si>
    <t>Заболевание</t>
  </si>
  <si>
    <t>Новообразования</t>
  </si>
  <si>
    <t>Болезни эндокринной системы, расстройства питания и нарушения обмена веществ</t>
  </si>
  <si>
    <t>ишемическая болезнь сердца</t>
  </si>
  <si>
    <t xml:space="preserve">бронхит хронический и неуточненный, эмфизема </t>
  </si>
  <si>
    <t>другая хроническая обструктивная легочная болезнь, бронхоэктатическая болезнь</t>
  </si>
  <si>
    <t>Болезни органов пищеварения</t>
  </si>
  <si>
    <t>Прочие заболевания</t>
  </si>
  <si>
    <t>Итого</t>
  </si>
  <si>
    <t>ИТОГО</t>
  </si>
  <si>
    <t>Всего признано инвалидами</t>
  </si>
  <si>
    <t>из них: взрослые (18 лет и старше)</t>
  </si>
  <si>
    <t>дети (0-17 лет включительно)</t>
  </si>
  <si>
    <t>область</t>
  </si>
  <si>
    <t>город</t>
  </si>
  <si>
    <t>село</t>
  </si>
  <si>
    <t>абс.число</t>
  </si>
  <si>
    <t>на 10 тыс. населения</t>
  </si>
  <si>
    <t>на 10 тыс. взрослого населения</t>
  </si>
  <si>
    <t>на 10 тыс. детского населения</t>
  </si>
  <si>
    <t>ВПЕРВЫЕ ПРИЗНАНО ИНВАЛИДАМИ ЛИЦ ТРУДОСПОСОБНОГО И СТАРШЕ ТРУДОСПОСОБНОГО ВОЗРАСТОВ</t>
  </si>
  <si>
    <t>Старше трудоспособного возраста</t>
  </si>
  <si>
    <t>абсолютное число</t>
  </si>
  <si>
    <t>на 10 тыс. населения трудоспособного возраста</t>
  </si>
  <si>
    <t>% от всех впервые признанных инвалидами</t>
  </si>
  <si>
    <t>на 10 тыс. населения старше трудоспособного возраста</t>
  </si>
  <si>
    <t>из них  сельских жителей</t>
  </si>
  <si>
    <t>в том числе в возрасте:</t>
  </si>
  <si>
    <t>от 18 лет до 44 лет включительно</t>
  </si>
  <si>
    <t>от 45 до 54 лет (ж), от 45 до 59 лет (м) включительно</t>
  </si>
  <si>
    <t>старше 55 лет (ж) и 60 лет (м)</t>
  </si>
  <si>
    <t>I гр.</t>
  </si>
  <si>
    <t>II гр.</t>
  </si>
  <si>
    <t>III гр.</t>
  </si>
  <si>
    <t xml:space="preserve">   из них в сельских поселениях</t>
  </si>
  <si>
    <t xml:space="preserve">   в том числе : туберкулез</t>
  </si>
  <si>
    <t xml:space="preserve">    из них: туберкулез легких</t>
  </si>
  <si>
    <t>Болезнь, вызванная вирусом имуннодефицита человека (ВИЧ)</t>
  </si>
  <si>
    <t>Злокачественные новообразования</t>
  </si>
  <si>
    <t xml:space="preserve">   из них: сахарный диабет</t>
  </si>
  <si>
    <t>Психические расстройства и расстройства поведения</t>
  </si>
  <si>
    <t xml:space="preserve">   из них: шизофрения</t>
  </si>
  <si>
    <t>Болезни глаза и придаточного аппарата</t>
  </si>
  <si>
    <t xml:space="preserve">   из них: хронические ревматические болезни сердца </t>
  </si>
  <si>
    <t xml:space="preserve">   болезни, характеризующиеся повышенным кровяным давлением</t>
  </si>
  <si>
    <t xml:space="preserve">   ишемическая болезнь сердца</t>
  </si>
  <si>
    <t>Цереброваскулярные болезни</t>
  </si>
  <si>
    <t xml:space="preserve">Болезни органов пищеварения </t>
  </si>
  <si>
    <t xml:space="preserve">   из них: дорсопатии</t>
  </si>
  <si>
    <t>Последствия травм, отравлений и других воздействий внешних причин</t>
  </si>
  <si>
    <t xml:space="preserve">   из них: последствия травм головы</t>
  </si>
  <si>
    <t>в том числе по возрасту и полу:</t>
  </si>
  <si>
    <t>0-3 года</t>
  </si>
  <si>
    <t>4-7 лет</t>
  </si>
  <si>
    <t>8-14 лет</t>
  </si>
  <si>
    <t>15 лет и старше</t>
  </si>
  <si>
    <t>м</t>
  </si>
  <si>
    <t>ж</t>
  </si>
  <si>
    <t xml:space="preserve">   из них: умственная отсталость</t>
  </si>
  <si>
    <t xml:space="preserve">   расстройства психологического развития</t>
  </si>
  <si>
    <t xml:space="preserve">   из них: воспалительные болезни центральной нервной системы</t>
  </si>
  <si>
    <t xml:space="preserve">   церебральный паралич и другие паралитические синдромы</t>
  </si>
  <si>
    <t xml:space="preserve">   из них: астма</t>
  </si>
  <si>
    <t>остеопатия и хондропатии</t>
  </si>
  <si>
    <t>Врождённые аномалии (пороки развития), деформации и хромосомные нарушения</t>
  </si>
  <si>
    <t xml:space="preserve">   из них: аномалии центральной нервной системы и органов чувств</t>
  </si>
  <si>
    <t xml:space="preserve">   аномалии системы кровообращения</t>
  </si>
  <si>
    <t xml:space="preserve">   хромосомные аномалии</t>
  </si>
  <si>
    <t>Травмы, отравления и другие воздействия внешних причин</t>
  </si>
  <si>
    <t>Прочие болезни</t>
  </si>
  <si>
    <t>Название класса болезней</t>
  </si>
  <si>
    <t>Всего (абс. число)</t>
  </si>
  <si>
    <t>%  от  всего</t>
  </si>
  <si>
    <t>Туберкулез</t>
  </si>
  <si>
    <t>в т.ч.: туберкулез легких</t>
  </si>
  <si>
    <t xml:space="preserve">Злокачественные новообразования </t>
  </si>
  <si>
    <t>в т.ч.: сахарный  диабет</t>
  </si>
  <si>
    <t>в т.ч.: шизофрения</t>
  </si>
  <si>
    <t xml:space="preserve">Болезни нервной системы </t>
  </si>
  <si>
    <t>Болезни глаз</t>
  </si>
  <si>
    <t>Болезни уха</t>
  </si>
  <si>
    <t>в т.ч.: хр. ревматические  болезни сердца</t>
  </si>
  <si>
    <t>болезни с повышением артериальным давлением</t>
  </si>
  <si>
    <t>ИБС</t>
  </si>
  <si>
    <t>ЦВЗ</t>
  </si>
  <si>
    <t>Болезни  органов дыхания</t>
  </si>
  <si>
    <t>Болезни органов пищевар.</t>
  </si>
  <si>
    <t>Болезни костно-мышечной системы</t>
  </si>
  <si>
    <t>в т.ч.: дорсопатии</t>
  </si>
  <si>
    <t>Последствия травм</t>
  </si>
  <si>
    <t>из них: травмы головы</t>
  </si>
  <si>
    <t>травмы опорно- двигательного аппарата</t>
  </si>
  <si>
    <t>термические ожоги и отморожения</t>
  </si>
  <si>
    <t>последствия других воздействий</t>
  </si>
  <si>
    <t>Производственные травмы</t>
  </si>
  <si>
    <t>Профессиональные заболевания</t>
  </si>
  <si>
    <t>Пневмокониозы</t>
  </si>
  <si>
    <r>
      <t xml:space="preserve">Впервые признано инвалидами   </t>
    </r>
    <r>
      <rPr>
        <b/>
        <sz val="12"/>
        <rFont val="Times New Roman"/>
        <family val="1"/>
        <charset val="204"/>
      </rPr>
      <t>всего</t>
    </r>
  </si>
  <si>
    <t>Город</t>
  </si>
  <si>
    <t>Село</t>
  </si>
  <si>
    <t>мужчины</t>
  </si>
  <si>
    <t>женщины</t>
  </si>
  <si>
    <t>% от всех признанных инвалидами</t>
  </si>
  <si>
    <t>РАСПРЕДЕЛЕНИЕ  ВПЕРВЫЕ  ПРИЗНАННЫХ  ИНВАЛИДАМИ  ПО  ПРИЧИНАМ  ИНВАЛИДНОСТИ</t>
  </si>
  <si>
    <t>Причины инвалидности</t>
  </si>
  <si>
    <t>на 10 тыс населения</t>
  </si>
  <si>
    <t>Трудовое увечье и профессиональное заболевание</t>
  </si>
  <si>
    <t>Инвалиды с детства</t>
  </si>
  <si>
    <t>Бывшие военнослужащие</t>
  </si>
  <si>
    <t>Участники ликвидаций радиационных аварий</t>
  </si>
  <si>
    <t>Заболевание общее</t>
  </si>
  <si>
    <t>СТРУКТУРА  ИНВАЛИДНОСТИ ПО КЛАССАМ БОЛЕЗНЕЙ</t>
  </si>
  <si>
    <t>У ПОВТОРНО ПРИЗНАННЫХ ИНВАЛИДАМИ</t>
  </si>
  <si>
    <t>на 10 000 населения</t>
  </si>
  <si>
    <t xml:space="preserve">   в т.ч.: туберкулез легких</t>
  </si>
  <si>
    <t xml:space="preserve">   в т.ч.: сахарный  диабет</t>
  </si>
  <si>
    <t xml:space="preserve">   в т.ч.: шизофрения</t>
  </si>
  <si>
    <t xml:space="preserve">   в т.ч.:  хронические ревматические болезни сердца </t>
  </si>
  <si>
    <t xml:space="preserve">   болезни с повышением артериальным давлением</t>
  </si>
  <si>
    <t xml:space="preserve">   ИБС</t>
  </si>
  <si>
    <t xml:space="preserve">   ЦВЗ</t>
  </si>
  <si>
    <t xml:space="preserve">Болезни  костно-мышечной системы </t>
  </si>
  <si>
    <t xml:space="preserve">   в т.ч.: дорсопатии</t>
  </si>
  <si>
    <t xml:space="preserve">   из них: травмы головы</t>
  </si>
  <si>
    <t xml:space="preserve">   травмы опорно-двигательного аппарата</t>
  </si>
  <si>
    <t xml:space="preserve">   термические ожоги и отморожения</t>
  </si>
  <si>
    <t xml:space="preserve">   последствия других воздействий</t>
  </si>
  <si>
    <t>ПОКАЗАТЕЛИ ДЕЯТЕЛЬНОСТИ ПЕДИАТРИЧЕСКОЙ СЛУЖБЫ</t>
  </si>
  <si>
    <t>Показатель</t>
  </si>
  <si>
    <t>Число штатных должностей врачей - педиатров</t>
  </si>
  <si>
    <t>Число занятых  должностей врачей - педиатров</t>
  </si>
  <si>
    <t>Число физических лиц врачей - педиатров (основных работников)</t>
  </si>
  <si>
    <t>Обеспеченность врачами (на 10 000 детского  населения)</t>
  </si>
  <si>
    <t>Посещений к врачам-педиатрам</t>
  </si>
  <si>
    <t>Посещений на одного ребенка в год</t>
  </si>
  <si>
    <t>Доля посещений с профилактической целью, в %</t>
  </si>
  <si>
    <r>
      <t xml:space="preserve">Число 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</si>
  <si>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 койками для детей (на 10 000 детского  населения)</t>
  </si>
  <si>
    <t>Средняя продолжительность пребывания больного на  койке для детей</t>
  </si>
  <si>
    <t xml:space="preserve">Среднегодовая занятость  койки для детей </t>
  </si>
  <si>
    <t>Число педиатрических соматических коек на конец отчётного года</t>
  </si>
  <si>
    <t>Обеспеченность педиатрическими соматическими  койками (на 10 000 детского  населения)</t>
  </si>
  <si>
    <t>Число коек на 1 занятую врачебную должность</t>
  </si>
  <si>
    <t>Средняя продолжительность пребывания больного на педиатрической койке</t>
  </si>
  <si>
    <t>Среднегодовая занятость педиатрической койки</t>
  </si>
  <si>
    <r>
      <t xml:space="preserve">Число  специализированных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</si>
  <si>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специализированными детскими койками (на 10 000 детского  населения)</t>
  </si>
  <si>
    <t>Средняя продолжительность пребывания больного на  специализированной койке для детей</t>
  </si>
  <si>
    <t xml:space="preserve">Среднегодовая занятость  специализированной койки для детей </t>
  </si>
  <si>
    <r>
      <t xml:space="preserve">Число инфекционных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</si>
  <si>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Средняя продолжительность пребывания больного на инфекционной  койке для детей</t>
  </si>
  <si>
    <t xml:space="preserve">Среднегодовая занятость  инфекционной койки для детей </t>
  </si>
  <si>
    <t>ПОКАЗАТЕЛИ ДЕЯТЕЛЬНОСТИ НЕОНАТОЛОГИЧЕСКОЙ СЛУЖБЫ</t>
  </si>
  <si>
    <t>Штатные должности врачей-неонатологов</t>
  </si>
  <si>
    <t>Занятые должности врачей неонатологов</t>
  </si>
  <si>
    <t>Физические лица врачей - неонатологов (основных работников)</t>
  </si>
  <si>
    <t>Обеспеченность врачами неонатологами   (на 10 000 детского населения в возрасте до 1 года)</t>
  </si>
  <si>
    <t>Число педиатрических коек для патологии недоношенных и новорожденных детей на конец отчётного года всего</t>
  </si>
  <si>
    <t>Число коек патологии недоношенных и новорожденных на 10 000 детей до года</t>
  </si>
  <si>
    <t>Средняя продолжительность пребывания больного на койке</t>
  </si>
  <si>
    <t>Среднегодовая занятость койки</t>
  </si>
  <si>
    <t>Число реанимационных педиатрических коек для патологии недоношенных и новорожденных детей на конец отчётного года всего</t>
  </si>
  <si>
    <t xml:space="preserve">Средняя продолжительность пребывания больного на реанимационной  койке для недоношенных и новорожденных детей </t>
  </si>
  <si>
    <t>Среднегодовая занятость реанимационной койки</t>
  </si>
  <si>
    <t>абс.</t>
  </si>
  <si>
    <t>на 1 000 детей до года</t>
  </si>
  <si>
    <t>% от всего</t>
  </si>
  <si>
    <t>Ранг</t>
  </si>
  <si>
    <t xml:space="preserve">   в т.ч. кишечные инфекции</t>
  </si>
  <si>
    <t>Болезни крови и кроветворных органов и отдельные нарушения, вовлекшие иммунные механизмы</t>
  </si>
  <si>
    <t xml:space="preserve">   в т.ч. анемии</t>
  </si>
  <si>
    <t>Болезни эндокринной системы, расстройства питания, нарушения обмена веществ</t>
  </si>
  <si>
    <t xml:space="preserve">   в т.ч. рахит</t>
  </si>
  <si>
    <t xml:space="preserve">             врожденный гипотиреоз</t>
  </si>
  <si>
    <t xml:space="preserve">             фенилкетонурия</t>
  </si>
  <si>
    <t>Болезни нервной системы, органов чувств</t>
  </si>
  <si>
    <t>III</t>
  </si>
  <si>
    <t>V</t>
  </si>
  <si>
    <t xml:space="preserve">   в т.ч. ДЦП</t>
  </si>
  <si>
    <t>VI</t>
  </si>
  <si>
    <t xml:space="preserve">   в т.ч.кондуктивная и нейросенсорная потеря слуха и другие потери слуха</t>
  </si>
  <si>
    <t>I</t>
  </si>
  <si>
    <t>II</t>
  </si>
  <si>
    <t xml:space="preserve">   в т.ч. грипп, ОРВИ, пневмонии</t>
  </si>
  <si>
    <t>IV</t>
  </si>
  <si>
    <t xml:space="preserve">Болезни костно-мышечной системы </t>
  </si>
  <si>
    <t>Врожденные аномалии, деформации и хромосомные нарушения</t>
  </si>
  <si>
    <t xml:space="preserve">на 1 000 родившихся живыми </t>
  </si>
  <si>
    <t>(по данным ГБУЗ "Детская областная больница Калининградской области")</t>
  </si>
  <si>
    <t>Периоды жизни</t>
  </si>
  <si>
    <t>на 1 000 родив-шихся</t>
  </si>
  <si>
    <t>Ранний неонатальный (0-6 дней)</t>
  </si>
  <si>
    <t>Неонатальный (0-27 дней)</t>
  </si>
  <si>
    <t>Поздний неонатальный (7-27 дней)</t>
  </si>
  <si>
    <t>Постнеонатальный (28 дней - 1 год)</t>
  </si>
  <si>
    <t>Младенческая смертность (до 1 года)</t>
  </si>
  <si>
    <t>Перинатальный</t>
  </si>
  <si>
    <t xml:space="preserve"> (0-6 дней + мертворожденные)</t>
  </si>
  <si>
    <t xml:space="preserve">СТРУКТУРА  МЛАДЕНЧЕСКОЙ  СМЕРТНОСТИ  </t>
  </si>
  <si>
    <t>Причины младенческой смертности</t>
  </si>
  <si>
    <t>Болезни крови</t>
  </si>
  <si>
    <t>Синдром внезапной смерти младенца</t>
  </si>
  <si>
    <t>Несчастные случаи, травмы и отравления</t>
  </si>
  <si>
    <t>Болезни органов кровообращения</t>
  </si>
  <si>
    <t>на 1000 родив-шихся</t>
  </si>
  <si>
    <t>СТРУКТУРА  ПОСТНЕОНАТАЛЬНОЙ  СМЕРТНОСТИ  (28 дней - 1 год)</t>
  </si>
  <si>
    <t xml:space="preserve">МЛАДЕНЧЕСКАЯ   СМЕРТНОСТЬ   ОТ   ОТДЕЛЬНЫХ   ПРИЧИН   </t>
  </si>
  <si>
    <t>Наименование муниципального образования</t>
  </si>
  <si>
    <t>Всего умерло</t>
  </si>
  <si>
    <t>Инфекцион- ные и паразитар- ные болезни</t>
  </si>
  <si>
    <t>Врожденные пороки</t>
  </si>
  <si>
    <t>(А00-В99)</t>
  </si>
  <si>
    <t xml:space="preserve"> (J00-J99)</t>
  </si>
  <si>
    <t>(Q00-Q99)</t>
  </si>
  <si>
    <t>(I00-I99)</t>
  </si>
  <si>
    <t>C00-D49</t>
  </si>
  <si>
    <t xml:space="preserve">Мамоновский ГО </t>
  </si>
  <si>
    <t>Пионерский ГО</t>
  </si>
  <si>
    <t>Калининградская область (абс.числа)</t>
  </si>
  <si>
    <t>Калининградская область (% к итогу)</t>
  </si>
  <si>
    <t xml:space="preserve">Перинатальные причины                </t>
  </si>
  <si>
    <t xml:space="preserve">Травмы              </t>
  </si>
  <si>
    <t xml:space="preserve">Болезни нервной системы         </t>
  </si>
  <si>
    <t xml:space="preserve">Синдром внезапной смерти         </t>
  </si>
  <si>
    <t xml:space="preserve">  (P00-P96)</t>
  </si>
  <si>
    <t>(S00-ST98)</t>
  </si>
  <si>
    <t>(G00-G99)</t>
  </si>
  <si>
    <t>(R95.0)</t>
  </si>
  <si>
    <t>(D50-D89)</t>
  </si>
  <si>
    <t>K00-K93</t>
  </si>
  <si>
    <t>Детская областная больница</t>
  </si>
  <si>
    <t>Детские стационары и отделения</t>
  </si>
  <si>
    <t>Родильные дома</t>
  </si>
  <si>
    <t>Инфекционные больницы</t>
  </si>
  <si>
    <t>Другие места</t>
  </si>
  <si>
    <t>Калининградская область (абс.число)</t>
  </si>
  <si>
    <t>Калининградская область (%)</t>
  </si>
  <si>
    <t>Место смерти</t>
  </si>
  <si>
    <t>Родовспомогательные учреждения</t>
  </si>
  <si>
    <t>Детские больницы и отделения,в т.ч. ФГБУ  "ФЦВМТ"</t>
  </si>
  <si>
    <t>21,8*</t>
  </si>
  <si>
    <t>34*</t>
  </si>
  <si>
    <t>23,4*</t>
  </si>
  <si>
    <t>20,1*</t>
  </si>
  <si>
    <t>5,6*</t>
  </si>
  <si>
    <t>Инфекционные больницы и отделения</t>
  </si>
  <si>
    <t>Дома ребенка</t>
  </si>
  <si>
    <t>СТРУКТУРА   МЛАДЕНЧЕСКОЙ  СМЕРТНОСТИ  ПО ГОДАМ</t>
  </si>
  <si>
    <t>(по данным ГБУЗ " Детская областная больница Калининградской области")</t>
  </si>
  <si>
    <t>Причины</t>
  </si>
  <si>
    <t>Инфекционные и паразитарные</t>
  </si>
  <si>
    <t>Болезни перинатальные</t>
  </si>
  <si>
    <t>Травмы и отравления</t>
  </si>
  <si>
    <t>Синдром дыхательных расстройств</t>
  </si>
  <si>
    <t xml:space="preserve">Болезни крови </t>
  </si>
  <si>
    <t>СТРУКТУРА  МЛАДЕНЧЕСКОЙ  СМЕРТНОСТИ  ПО  ПЕРИОДАМ  ЖИЗНИ</t>
  </si>
  <si>
    <t>на 1 000 родившихся живыми</t>
  </si>
  <si>
    <t>Младенческая смертность (0-1 год)</t>
  </si>
  <si>
    <t>Неонатальная (0-27 дней)</t>
  </si>
  <si>
    <t>Постнеонатальная (28 дней - 1 год)</t>
  </si>
  <si>
    <t>Удельный вес неонатальной смертности</t>
  </si>
  <si>
    <t>Ранняя неонатальная (0-6 дней)</t>
  </si>
  <si>
    <t>Поздняя неонатальная (7-27 дней)</t>
  </si>
  <si>
    <t>Мертворождаемость</t>
  </si>
  <si>
    <t>Перинатальная (0-6 дней+ мертворожденные)</t>
  </si>
  <si>
    <t>УДЕЛЬНЫЙ  ВЕС  ВОЗРАСТНЫХ  ГРУПП  ПОСТНЕОНАТАЛЬНОЙ  СМЕРТНОСТИ, в  %</t>
  </si>
  <si>
    <t>Возраст</t>
  </si>
  <si>
    <t>29 дней - 3 месяца</t>
  </si>
  <si>
    <t>12,8</t>
  </si>
  <si>
    <t>4-6 месяцев</t>
  </si>
  <si>
    <t>10,6</t>
  </si>
  <si>
    <t>7-12 месяцев</t>
  </si>
  <si>
    <t>14,9</t>
  </si>
  <si>
    <t>ПОКАЗАТЕЛИ ДЕЯТЕЛЬНОСТИ АКУШЕРСКО-ГИНЕКОЛОГИЧЕСКОЙ СЛУЖБЫ</t>
  </si>
  <si>
    <t>Штатные должности врачей акушер-гинекологов</t>
  </si>
  <si>
    <t>Занятые должности врачей акушер-гинекологов</t>
  </si>
  <si>
    <t>Физические лица врачей акушер-гинекологов (основных работников)</t>
  </si>
  <si>
    <t>Обеспеченность врачами акушер-гинекологами (на 10 000 женского  населения)</t>
  </si>
  <si>
    <t>Число коек для беременных и рожениц на конец отчётного года</t>
  </si>
  <si>
    <t>Число коек для беременных и рожениц на 10 000 женщин фертильного возраста:</t>
  </si>
  <si>
    <t>Северо-Западный Федеральный округ</t>
  </si>
  <si>
    <t>Число коек патологии беременных</t>
  </si>
  <si>
    <t>Число коек патологии беременных на 10 000 женщин фертильного возраста:</t>
  </si>
  <si>
    <t>Доля коек патологии беременных от числа акушерских коек (%)</t>
  </si>
  <si>
    <t xml:space="preserve">Число коек  гинекологических </t>
  </si>
  <si>
    <t>Число коек  гинекологических на 10 000 женского населения:</t>
  </si>
  <si>
    <t>Посещений на одного жителя в год</t>
  </si>
  <si>
    <t>Посещений к врачам- акушерам-гинекологам</t>
  </si>
  <si>
    <t>Число коек  патологии новорожденных и недоношенных детей</t>
  </si>
  <si>
    <t>Реанимационные для новорожденных</t>
  </si>
  <si>
    <t>Количество родов всего</t>
  </si>
  <si>
    <t>в том числе, физиологических родов</t>
  </si>
  <si>
    <t>Удельный вес физиологических родов  (%)</t>
  </si>
  <si>
    <t>Количество кесаревых сечений</t>
  </si>
  <si>
    <t>Частота применения кесарева сечения в родах ( на 1000 родов)</t>
  </si>
  <si>
    <t>Заболевания  и  патологические состояния, предшествовавшие или возникшие во время беременности</t>
  </si>
  <si>
    <t xml:space="preserve">Число женщин, у которых зарегистрированы заболевания  и  патологические состояния, предшествовавшие или возникшие во время беременности  </t>
  </si>
  <si>
    <t>Среднее число заболеваний, приходящееся на 1 беременную женщину</t>
  </si>
  <si>
    <t>Заболевания, осложнившие роды (осложнения родов и послеродового периода)</t>
  </si>
  <si>
    <t xml:space="preserve">Число женщин, у которых зарегистрированы заболевания  и  патологические состояния, осложнившие роды и послеродовый период  </t>
  </si>
  <si>
    <t>Среднее число заболеваний, приходящееся на 1 родильницу</t>
  </si>
  <si>
    <t xml:space="preserve">Число женщин, которым проведено скрининговое ультразвуковое исследование плода  в первом триместре </t>
  </si>
  <si>
    <t xml:space="preserve">Поступило под наблюдение консультации в первый триместр беременности </t>
  </si>
  <si>
    <t xml:space="preserve">Доля обследованных женщин, из числа вставших на учет в первый триместр беременности, % </t>
  </si>
  <si>
    <t xml:space="preserve">Число преждевременных родов 22-37 недель </t>
  </si>
  <si>
    <t xml:space="preserve"> из них, в перинатальных центрах </t>
  </si>
  <si>
    <t>Частота недоношенности (на 1000 родившихся живыми и мертвыми)</t>
  </si>
  <si>
    <t>Доля женщин с преждевременными родами, родоразрешенных в перинатальных центрах, %</t>
  </si>
  <si>
    <t>Число абортов всего</t>
  </si>
  <si>
    <t>Соотношение родов и абортов (число абортов на 100 родов)</t>
  </si>
  <si>
    <t xml:space="preserve">ИСХОДЫ   БЕРЕМЕННОСТИ </t>
  </si>
  <si>
    <t xml:space="preserve"> Исходы беременности</t>
  </si>
  <si>
    <r>
      <t xml:space="preserve">Закончили беременность,  </t>
    </r>
    <r>
      <rPr>
        <b/>
        <sz val="12"/>
        <rFont val="Times New Roman"/>
        <family val="1"/>
        <charset val="204"/>
      </rPr>
      <t>всего</t>
    </r>
  </si>
  <si>
    <t xml:space="preserve">   в т.ч. родами в срок </t>
  </si>
  <si>
    <t xml:space="preserve">   преждевременными родами (менее 259 дней) </t>
  </si>
  <si>
    <t xml:space="preserve">   абортами </t>
  </si>
  <si>
    <t xml:space="preserve">      в т.ч. в сроки 22-27 недель</t>
  </si>
  <si>
    <t>ЗАБОЛЕВАЕМОСТЬ   НОВОРОЖДЕННЫХ   ДЕТЕЙ</t>
  </si>
  <si>
    <t xml:space="preserve">на   1 000 родившихся живыми   </t>
  </si>
  <si>
    <t>по  данным  ФФСН  № 32,т.2250,т.2260</t>
  </si>
  <si>
    <t>Заболеваемость</t>
  </si>
  <si>
    <t>Общая заболеваемость</t>
  </si>
  <si>
    <t>в т.ч. синдром респираторных расстройств</t>
  </si>
  <si>
    <t xml:space="preserve">   внутричерепная родовая  травма</t>
  </si>
  <si>
    <t xml:space="preserve">   врожденные аномалии</t>
  </si>
  <si>
    <t xml:space="preserve">   сепсис</t>
  </si>
  <si>
    <t xml:space="preserve">   гемолитическая болезнь</t>
  </si>
  <si>
    <t xml:space="preserve">   замедление роста и внутриутробного развития</t>
  </si>
  <si>
    <t xml:space="preserve">   церебральные нарушения</t>
  </si>
  <si>
    <t xml:space="preserve">   неонатальная желтуха</t>
  </si>
  <si>
    <t xml:space="preserve">   внутриутробная гипоксия, асфиксия в родах</t>
  </si>
  <si>
    <t xml:space="preserve">   врожденная пневмония</t>
  </si>
  <si>
    <t>Родилось живыми</t>
  </si>
  <si>
    <t>Показатель недоношенности (на 1000 родившихся живыми)</t>
  </si>
  <si>
    <t xml:space="preserve">СВЕДЕНИЯ  О  НОВОРОЖДЕННЫХ  </t>
  </si>
  <si>
    <t>(по  данным  ФФСН  № 32)</t>
  </si>
  <si>
    <t>из них умерло - всего</t>
  </si>
  <si>
    <t>из них умерло в первые 168 часов жизни</t>
  </si>
  <si>
    <t>из них в первые 0-24 часа</t>
  </si>
  <si>
    <t>Родилось мертвыми</t>
  </si>
  <si>
    <t>из них смерть наступила до начала родовой деятельности</t>
  </si>
  <si>
    <t xml:space="preserve">Родилось живыми        </t>
  </si>
  <si>
    <t>в т.ч. массой тела при рождении в граммах</t>
  </si>
  <si>
    <t>500-749</t>
  </si>
  <si>
    <t>750-999</t>
  </si>
  <si>
    <t>1000-1499</t>
  </si>
  <si>
    <t>1500-1999</t>
  </si>
  <si>
    <t>2000-2499</t>
  </si>
  <si>
    <t>2500-2999</t>
  </si>
  <si>
    <t>3000-3499</t>
  </si>
  <si>
    <t>3500-3999</t>
  </si>
  <si>
    <t>4000 и более</t>
  </si>
  <si>
    <t>Скрининг новорожденных</t>
  </si>
  <si>
    <t>% от всех родившихся живыми</t>
  </si>
  <si>
    <t>из числа родившихся, взята проба для неонатального скрининга на наследственные заболевания</t>
  </si>
  <si>
    <t>число родившихся, у которых проведен аудиологический скрининг</t>
  </si>
  <si>
    <t xml:space="preserve">(по данным ФФСН №13) </t>
  </si>
  <si>
    <t xml:space="preserve">Всего прерываний беременности (О02*-О07) </t>
  </si>
  <si>
    <t>в т.ч. Абортов (О02-О06)</t>
  </si>
  <si>
    <t>Абортов на 1 000 женщин фертильного возраста</t>
  </si>
  <si>
    <t>процент абортов у первобеременных от общего числа абортов</t>
  </si>
  <si>
    <t>Самопроизвольные аборты (О03)</t>
  </si>
  <si>
    <t>Другие анормальные продукты зачатия (О02)</t>
  </si>
  <si>
    <t>Медицинские легальные аборты  (О04)</t>
  </si>
  <si>
    <t>Медицинские легальные аборты на 1 000 женщин фертильного возраста</t>
  </si>
  <si>
    <t xml:space="preserve">Аборты по медицинским показаниям </t>
  </si>
  <si>
    <t xml:space="preserve">Аборты по социальным показаниям </t>
  </si>
  <si>
    <t>Неуточненные аборты (внебольничные)</t>
  </si>
  <si>
    <t>Другие виды аборта (криминальный)</t>
  </si>
  <si>
    <t>Кроме того:</t>
  </si>
  <si>
    <t>Число всех абортов (в государственных МО) на 100 родившихся живыми и мертвыми</t>
  </si>
  <si>
    <t>Медицинские  аборты на 1 000 женщин фертильного возраста по России* ( О02-О07)</t>
  </si>
  <si>
    <t>Медицинские аборты на 1 000 женщин фертильного возраста по СЗФО* ( О02-О07)</t>
  </si>
  <si>
    <t>Число женщин с ВМС на 1 000 женщин фертильного возраста</t>
  </si>
  <si>
    <t>Число женщин с гормональной контрацепцией на 1 000 женщин фертильного возраста</t>
  </si>
  <si>
    <t>ПОКАЗАТЕЛИ ДЕЯТЕЛЬНОСТИ ДЕРМАТОВЕНЕРОЛОГИЧЕСКОЙ СЛУЖБЫ</t>
  </si>
  <si>
    <t>Штатные должности врачей-дерматовенерологов</t>
  </si>
  <si>
    <t>Занятые должности врачей-дерматовенерологов</t>
  </si>
  <si>
    <t>Физические лица врачей-дерматовенерологов (основных работников)</t>
  </si>
  <si>
    <t>Обеспеченность врачами (на 10 тыс. населения)</t>
  </si>
  <si>
    <t>Число дерматовенерологических коек на конец отчётного года всего</t>
  </si>
  <si>
    <t>из них : для взрослых</t>
  </si>
  <si>
    <t xml:space="preserve">       для детей</t>
  </si>
  <si>
    <t>Посещений к врачам-дерматовенерологам</t>
  </si>
  <si>
    <t>(на 100 000 населения)</t>
  </si>
  <si>
    <t xml:space="preserve">С и ф и л и с </t>
  </si>
  <si>
    <t xml:space="preserve">Г о н о р е я  </t>
  </si>
  <si>
    <t>в том числе, осложненная</t>
  </si>
  <si>
    <t>По России</t>
  </si>
  <si>
    <t xml:space="preserve">ЗАБОЛЕВАЕМОСТЬ  ИНФЕКЦИЯМИ,  ПЕРЕДАВАЕМЫМИ </t>
  </si>
  <si>
    <t xml:space="preserve"> (на 100 000 населения)</t>
  </si>
  <si>
    <t>Трихомоноз</t>
  </si>
  <si>
    <t>Хламидиоз</t>
  </si>
  <si>
    <t>Герпес уроге- нитальный</t>
  </si>
  <si>
    <t>Аногениталь-ные бородавки</t>
  </si>
  <si>
    <t>Трихофития</t>
  </si>
  <si>
    <t>Микроспория</t>
  </si>
  <si>
    <t>Чесотка</t>
  </si>
  <si>
    <t>ПОКАЗАТЕЛИ ДЕЯТЕЛЬНОСТИ ОНКОЛОГИЧЕСКОЙ СЛУЖБЫ</t>
  </si>
  <si>
    <t>Обеспеченность врачами (на 10 000 населения)</t>
  </si>
  <si>
    <t>Число онкологических коек на конец отчётного года всего</t>
  </si>
  <si>
    <t>из них: для взрослых</t>
  </si>
  <si>
    <t xml:space="preserve">      для детей</t>
  </si>
  <si>
    <t>Число коек на 1занятую врачебную должность</t>
  </si>
  <si>
    <t>Средняя длительность пребывания больного на койке</t>
  </si>
  <si>
    <t>Число посещений к врачам-онкологам</t>
  </si>
  <si>
    <t>Число посещений на одного жителя в год к врачу - онкологу</t>
  </si>
  <si>
    <t>Число посещений к врачам-радиологам</t>
  </si>
  <si>
    <t>Число посещений на одного жителя в год к врачу - радиологу</t>
  </si>
  <si>
    <r>
      <t>ЗАБОЛЕВАЕМОСТЬ   ЗЛОКАЧЕСТВЕННЫМИ   НОВООБРАЗОВАНИЯМИ</t>
    </r>
    <r>
      <rPr>
        <b/>
        <sz val="11"/>
        <rFont val="Times New Roman"/>
        <family val="1"/>
        <charset val="204"/>
      </rPr>
      <t xml:space="preserve">          </t>
    </r>
  </si>
  <si>
    <t>(на 100 000  среднегодового населения)</t>
  </si>
  <si>
    <t>Контингент</t>
  </si>
  <si>
    <t xml:space="preserve">СТРУКТУРА ЗАБОЛЕВАЕМОСТИ  ЗЛОКАЧЕСТВЕННЫМИ   </t>
  </si>
  <si>
    <t>Локализация</t>
  </si>
  <si>
    <t>На 100 тыс. населения</t>
  </si>
  <si>
    <t>Г у б а</t>
  </si>
  <si>
    <t>Полость рта</t>
  </si>
  <si>
    <t>Полость глотки</t>
  </si>
  <si>
    <t>П и щ е в о д</t>
  </si>
  <si>
    <t>Желудок</t>
  </si>
  <si>
    <t>Кишечник</t>
  </si>
  <si>
    <t xml:space="preserve">   в том числе ободочная кишка</t>
  </si>
  <si>
    <t>прямая кишка</t>
  </si>
  <si>
    <t>П е ч е н ь</t>
  </si>
  <si>
    <t>Поджелудочная железа</t>
  </si>
  <si>
    <t>Г о р т а н ь</t>
  </si>
  <si>
    <t>Трахея, бронхи, легкие</t>
  </si>
  <si>
    <t>К о с т и</t>
  </si>
  <si>
    <t>Мягкие ткани</t>
  </si>
  <si>
    <t>Меланома и другие опухоли кожи</t>
  </si>
  <si>
    <t>Молочная железа</t>
  </si>
  <si>
    <t>Шейка матки</t>
  </si>
  <si>
    <t>Тело матки</t>
  </si>
  <si>
    <t>Я и ч н и к и</t>
  </si>
  <si>
    <t>Предстательная железа</t>
  </si>
  <si>
    <t>Мочевой пузырь</t>
  </si>
  <si>
    <t xml:space="preserve">П о ч к и </t>
  </si>
  <si>
    <t>Щитовидная железа</t>
  </si>
  <si>
    <t>Гемобластозы</t>
  </si>
  <si>
    <t>Злокачественные заболевания,  всего</t>
  </si>
  <si>
    <t xml:space="preserve">ВЫЯВЛЯЕМОСТЬ ЗЛОКАЧЕСТВЕННЫХ НОВООБРАЗОВАНИЙ </t>
  </si>
  <si>
    <t xml:space="preserve">СТРУКТУРА ЗАБОЛЕВАЕМОСТИ ЗЛОКАЧЕСТВЕННЫМИ   </t>
  </si>
  <si>
    <t>На 100 000 населения</t>
  </si>
  <si>
    <t>Структура в процентах</t>
  </si>
  <si>
    <t>Ободочная кишка</t>
  </si>
  <si>
    <t>Прямая кишка</t>
  </si>
  <si>
    <t>Легкие, бронхи</t>
  </si>
  <si>
    <t>Меланома кожи</t>
  </si>
  <si>
    <t>Другие опухоли кожи</t>
  </si>
  <si>
    <t>Прочие опухоли</t>
  </si>
  <si>
    <t>Злокачественные заболевания, всего</t>
  </si>
  <si>
    <r>
      <t>ДОЛЯ БОЛЬНЫХ   ЗЛОКАЧЕСТВЕННЫМИ   НОВООБРАЗОВАНИЯМИ, ВЫЯВЛЕННЫХ АКТИВНО, В ТОМ ЧИСЛЕ, НА РАННИХ СТАДИЯХ</t>
    </r>
    <r>
      <rPr>
        <b/>
        <sz val="11"/>
        <rFont val="Times New Roman"/>
        <family val="1"/>
        <charset val="204"/>
      </rPr>
      <t xml:space="preserve">          </t>
    </r>
  </si>
  <si>
    <t>% активного выявления</t>
  </si>
  <si>
    <t>из них, в I-II стадии</t>
  </si>
  <si>
    <t>(в % от числа выявленных)</t>
  </si>
  <si>
    <t>из числа выявленных злокачественных новообразований имели стадию:</t>
  </si>
  <si>
    <t>стадия не установлена</t>
  </si>
  <si>
    <t>СЗФО</t>
  </si>
  <si>
    <t>Г у б а*</t>
  </si>
  <si>
    <t>Полость рта и глотки*</t>
  </si>
  <si>
    <t>Прямая кишка, ректосигмоидальное соединение, анус</t>
  </si>
  <si>
    <t>Гортань</t>
  </si>
  <si>
    <t>Трахея, бронхи, легкое</t>
  </si>
  <si>
    <t>Кости и мягкие ткани</t>
  </si>
  <si>
    <t>Меланома кожи *</t>
  </si>
  <si>
    <t>Кожа (без меланомы)</t>
  </si>
  <si>
    <t>Молочная железа *</t>
  </si>
  <si>
    <t>Шейка матки *</t>
  </si>
  <si>
    <t>Щитовидная железа *</t>
  </si>
  <si>
    <t>Все злокачественные новообразования по Калининградской области</t>
  </si>
  <si>
    <t>* III - IV стадия</t>
  </si>
  <si>
    <t>ЛЕТАЛЬНОСТЬ БОЛЬНЫХ В ТЕЧЕНИЕ ГОДА С МОМЕНТА УСТАНОВЛЕНИЯ ДИАГНОЗА ЗЛОКАЧЕСТВЕННОГО НОВООБРАЗОВАНИЯ (%)</t>
  </si>
  <si>
    <t>Калинин- градская область</t>
  </si>
  <si>
    <t>Полость рта и глотки</t>
  </si>
  <si>
    <t>Лимфатическая и кроветворная ткань</t>
  </si>
  <si>
    <t xml:space="preserve">  Все злокачественные новообразования</t>
  </si>
  <si>
    <t>ОДНОГОДИЧНАЯ ЛЕТАЛЬНОСТЬ БОЛЬНЫХ СО ЗЛОКАЧЕСТВЕННЫМИ НОВООБРАЗОВАНИЯМИ (в %)*, УДЕЛЬНЫЙ ВЕС ПАЦИЕНТОВ С 5-ЛЕТНЕЙ ВЫЖИВАЕМОСТЬЮ**</t>
  </si>
  <si>
    <t>одногодичная летальность, %</t>
  </si>
  <si>
    <t>5 -летняя выживаемость,%</t>
  </si>
  <si>
    <t>*умерли в течение первого года с момента установления диагноза из числа больных, впервые взятых на учет в предыдущем году (в %)</t>
  </si>
  <si>
    <t>**удельный вес пациентов с ЗНО,состоящих на учете с момента установления диагноза 5 лет и больше</t>
  </si>
  <si>
    <t>СМЕРТНОСТЬ   ОТ   ЗЛОКАЧЕСТВЕННЫХ   НОВООБРАЗОВАНИЙ</t>
  </si>
  <si>
    <t>(по данным популяционного ракового регистра при ГБУЗ "Областной онкологический центр Калининградской области")</t>
  </si>
  <si>
    <t>Мамоновский ГО с Ладушкинским ГО</t>
  </si>
  <si>
    <t>ПОКАЗАТЕЛИ ДЕЯТЕЛЬНОСТИ ФТИЗИАТРИЧЕСКОЙ СЛУЖБЫ</t>
  </si>
  <si>
    <t>Штатные должности врачей-фтизиатров</t>
  </si>
  <si>
    <t>Занятые должности врачей-фтизиатров</t>
  </si>
  <si>
    <t>Физические лица врачей-фтизиатров(основных работников)</t>
  </si>
  <si>
    <t>Число туберкулёзных коек на конец отчётного года всего</t>
  </si>
  <si>
    <t>Посещений на одного жителя в год к врачу - фтизиатру</t>
  </si>
  <si>
    <t>Посещений к врачам-фтизиатрам</t>
  </si>
  <si>
    <t xml:space="preserve">ПРОФИЛАКТИЧЕСКАЯ  РАБОТА </t>
  </si>
  <si>
    <t xml:space="preserve">Осмотрено с целью выявления больных туберкулёзом всего: </t>
  </si>
  <si>
    <t>из них детей:</t>
  </si>
  <si>
    <t xml:space="preserve">     0-14 лет включительно</t>
  </si>
  <si>
    <t xml:space="preserve">   15-17 лет включительно</t>
  </si>
  <si>
    <r>
      <t xml:space="preserve"> Из числа осмотренных обследовано </t>
    </r>
    <r>
      <rPr>
        <b/>
        <sz val="12"/>
        <rFont val="Times New Roman"/>
        <family val="1"/>
        <charset val="204"/>
      </rPr>
      <t>флюорографически</t>
    </r>
  </si>
  <si>
    <r>
      <t xml:space="preserve">   путём </t>
    </r>
    <r>
      <rPr>
        <b/>
        <sz val="12"/>
        <rFont val="Times New Roman"/>
        <family val="1"/>
        <charset val="204"/>
      </rPr>
      <t>туберкулиновых проб</t>
    </r>
  </si>
  <si>
    <t xml:space="preserve">       из них детей 15-17 лет включительно</t>
  </si>
  <si>
    <t xml:space="preserve">   бактериоскопически</t>
  </si>
  <si>
    <t xml:space="preserve">      в поликлиниках, амбулаториях</t>
  </si>
  <si>
    <t xml:space="preserve">   из них с положительным результатом бактериоскопии</t>
  </si>
  <si>
    <t>Доля случаев прекращения бактериовыделения в общем числе случаев бактериовыделения</t>
  </si>
  <si>
    <t>ЗАБОЛЕВАЕМОСТЬ   ТУБЕРКУЛЕЗОМ   ВСЕГО  НАСЕЛЕНИЯ (все формы)</t>
  </si>
  <si>
    <t>Городское население</t>
  </si>
  <si>
    <t>Сельское население</t>
  </si>
  <si>
    <t xml:space="preserve">В с е г о </t>
  </si>
  <si>
    <t xml:space="preserve">абс. число </t>
  </si>
  <si>
    <t>на 100 тысяч</t>
  </si>
  <si>
    <t>Янтарный ГО</t>
  </si>
  <si>
    <t>(на 100 000 детского населения)</t>
  </si>
  <si>
    <t xml:space="preserve">РАСПРОСТРАНЕННОСТЬ ТУБЕРКУЛЕЗА </t>
  </si>
  <si>
    <t xml:space="preserve">(состоит на учете с активными формами туберкулеза) на 100 000 населения </t>
  </si>
  <si>
    <t>(по данным  ГБУЗ  "Противотуберкулезный диспансер Калининградской области ")</t>
  </si>
  <si>
    <t>ПОКАЗАТЕЛИ ДЕЯТЕЛЬНОСТИ ИНФЕКЦИОННОЙ СЛУЖБЫ</t>
  </si>
  <si>
    <t>Штатные должности врачей-инфекционистов</t>
  </si>
  <si>
    <t>Занятые должности врачей-инфекционистов</t>
  </si>
  <si>
    <t>Физические лица врачей-инфекционистов (основных работников)</t>
  </si>
  <si>
    <t xml:space="preserve">Число инфекционных коек на конец отчётного года всего </t>
  </si>
  <si>
    <t xml:space="preserve">из них : для взрослых </t>
  </si>
  <si>
    <t xml:space="preserve">       для детей </t>
  </si>
  <si>
    <t>Посещений к врачам-инфекционистам</t>
  </si>
  <si>
    <t>ИНФЕКЦИОННАЯ   ЗАБОЛЕВАЕМОСТЬ   НАСЕЛЕНИЯ</t>
  </si>
  <si>
    <t>(По данным Федеральной службы в сфере защиты прав потребителей и благополучия человека по КО)</t>
  </si>
  <si>
    <t>Все население области</t>
  </si>
  <si>
    <t>на 100 000 населения</t>
  </si>
  <si>
    <t>ВСЕ ИНФЕКЦИИ</t>
  </si>
  <si>
    <t>Все инфекции без ОРЗ</t>
  </si>
  <si>
    <t>Брюшной тиф</t>
  </si>
  <si>
    <t>Паратиф А, Б, С</t>
  </si>
  <si>
    <t>Носительство возбудителя брюшного тифа</t>
  </si>
  <si>
    <t>Холера</t>
  </si>
  <si>
    <t>Вибриононосители холеры</t>
  </si>
  <si>
    <t>Сумма  О К И</t>
  </si>
  <si>
    <t>Сальмонеллезы</t>
  </si>
  <si>
    <t>Сальмонеллезы В</t>
  </si>
  <si>
    <t>Сальмонеллезы С</t>
  </si>
  <si>
    <t>Сальмонеллезы D</t>
  </si>
  <si>
    <t>Сальмонеллезы прочие</t>
  </si>
  <si>
    <t>Дизентерия</t>
  </si>
  <si>
    <t>Дизентерия бактериологически подтвержденная</t>
  </si>
  <si>
    <t>в т.ч.: дизентерия Зонне</t>
  </si>
  <si>
    <t>в т.ч. дизентерия Флекснера</t>
  </si>
  <si>
    <t>Дизентерия клиническая</t>
  </si>
  <si>
    <t>Бак.носит.дизентерии</t>
  </si>
  <si>
    <t xml:space="preserve">Прочие    О К И </t>
  </si>
  <si>
    <t>ОКИ устан. этиологии</t>
  </si>
  <si>
    <t>ОКИ  бактериальной этиологии</t>
  </si>
  <si>
    <t>из них: ОКИ вызванные эшерихиями</t>
  </si>
  <si>
    <t>ОКИ  вызванные йерсиниями</t>
  </si>
  <si>
    <t>ОКИ вирусной этиологии</t>
  </si>
  <si>
    <t>из них: ротавирусные</t>
  </si>
  <si>
    <t xml:space="preserve"> вирусом Норволк</t>
  </si>
  <si>
    <t xml:space="preserve">ОКИ неустан. этиологии </t>
  </si>
  <si>
    <t>Гепатиты  всего :</t>
  </si>
  <si>
    <t>Острый вирусный гепатит</t>
  </si>
  <si>
    <t>Острый вирусный гепатит А</t>
  </si>
  <si>
    <t>Острый вирусный гепатит В</t>
  </si>
  <si>
    <t>Острый вирусный гепатит С</t>
  </si>
  <si>
    <t>Прочие острые вирусные гепатиты</t>
  </si>
  <si>
    <t>Хронические вирусные гепатиты:</t>
  </si>
  <si>
    <t>Хронические вирусные гепатиты В</t>
  </si>
  <si>
    <t>Хронические вирусные гепатиты С</t>
  </si>
  <si>
    <t xml:space="preserve">Прочие хронические вирусные гепатиты </t>
  </si>
  <si>
    <t>Носители гепатита В</t>
  </si>
  <si>
    <t>Полиомиелит острый</t>
  </si>
  <si>
    <t>Острые вялые параличи</t>
  </si>
  <si>
    <t>Дифтерия</t>
  </si>
  <si>
    <t>Бактерионосители дифтерии</t>
  </si>
  <si>
    <t>Энтеровирусные инфекции</t>
  </si>
  <si>
    <t>Коклюш</t>
  </si>
  <si>
    <t>Скарлатина</t>
  </si>
  <si>
    <t>Ветряная оспа</t>
  </si>
  <si>
    <t>К о р ь</t>
  </si>
  <si>
    <t>Краснуха</t>
  </si>
  <si>
    <t>Паротит эпидемический</t>
  </si>
  <si>
    <t>Менингококковая инфекция</t>
  </si>
  <si>
    <t>в т.ч. генерализованные формы</t>
  </si>
  <si>
    <t>Туляремия</t>
  </si>
  <si>
    <t>Бруцеллез</t>
  </si>
  <si>
    <t>Клещевой энцефалит</t>
  </si>
  <si>
    <t>Болезнь Лайма</t>
  </si>
  <si>
    <t>Геморрагические лихорадки</t>
  </si>
  <si>
    <t>ГЛПС</t>
  </si>
  <si>
    <t>Бешенство</t>
  </si>
  <si>
    <t>Укусы животными</t>
  </si>
  <si>
    <t xml:space="preserve"> в том числе  дикими </t>
  </si>
  <si>
    <t>Укусы клещами</t>
  </si>
  <si>
    <t>Инфекционный мононуклеоз</t>
  </si>
  <si>
    <t>Орнитоз</t>
  </si>
  <si>
    <t>Риккетсиозы</t>
  </si>
  <si>
    <t>из них: сыпной тиф</t>
  </si>
  <si>
    <t>Болезнь Бриля</t>
  </si>
  <si>
    <t>Лихорадка Ку</t>
  </si>
  <si>
    <t>Клещевой сыпной тиф</t>
  </si>
  <si>
    <t>Педикулез</t>
  </si>
  <si>
    <t>Лептоспироз</t>
  </si>
  <si>
    <t xml:space="preserve">Туберкулез активный </t>
  </si>
  <si>
    <t>из него: органов дыхания</t>
  </si>
  <si>
    <t>из него бациллярные формы</t>
  </si>
  <si>
    <t xml:space="preserve">Сифилис </t>
  </si>
  <si>
    <t xml:space="preserve">Гонорея острая и хроническая </t>
  </si>
  <si>
    <t>Болезнь, вызванная вирусом иммунодефицита человека (ВИЧ)</t>
  </si>
  <si>
    <t xml:space="preserve">Грипп + О Р З </t>
  </si>
  <si>
    <t xml:space="preserve">О Р З </t>
  </si>
  <si>
    <t>Грипп</t>
  </si>
  <si>
    <t xml:space="preserve">Внебольничная пневмония </t>
  </si>
  <si>
    <t>Цитомегаловирусная инфекция</t>
  </si>
  <si>
    <t xml:space="preserve">Микроспория </t>
  </si>
  <si>
    <t xml:space="preserve">Чесотка </t>
  </si>
  <si>
    <t xml:space="preserve">Трихофития </t>
  </si>
  <si>
    <t>Поствакцинальные осложнения</t>
  </si>
  <si>
    <t>ГСИ  новорожденных</t>
  </si>
  <si>
    <t>Протозойные инфекции</t>
  </si>
  <si>
    <t>в т.ч. лямблиоз</t>
  </si>
  <si>
    <t>Гельминтозы</t>
  </si>
  <si>
    <t>в т.ч.аскаридоз</t>
  </si>
  <si>
    <t>энтеробиоз</t>
  </si>
  <si>
    <t>ПОКАЗАТЕЛИ   ЗАБОЛЕВАЕМОСТИ   ВИЧ – ИНФЕКЦИЕЙ</t>
  </si>
  <si>
    <t>Совокупная ВИЧ-инфици-рованность</t>
  </si>
  <si>
    <t>Заболева-емость</t>
  </si>
  <si>
    <t>Ладушкинский ГО</t>
  </si>
  <si>
    <t xml:space="preserve">Пионерский ГО  </t>
  </si>
  <si>
    <t xml:space="preserve">Янтарный ГО </t>
  </si>
  <si>
    <t>До 1 года</t>
  </si>
  <si>
    <t>1-14 лет</t>
  </si>
  <si>
    <t>15-17 лет</t>
  </si>
  <si>
    <t>18-19 лет</t>
  </si>
  <si>
    <t>20-29 лет</t>
  </si>
  <si>
    <t>30-39 лет</t>
  </si>
  <si>
    <t>40-49 лет</t>
  </si>
  <si>
    <t>Старше 50 лет</t>
  </si>
  <si>
    <t>Клиническая стадия заболевания</t>
  </si>
  <si>
    <t>% от общего</t>
  </si>
  <si>
    <t>Первичных проявлений, в том числе:  2А</t>
  </si>
  <si>
    <t xml:space="preserve">2 Б     </t>
  </si>
  <si>
    <t>2В</t>
  </si>
  <si>
    <t>Субклиническая - 3</t>
  </si>
  <si>
    <t>Вторичных проявлений, в том числе:  4А</t>
  </si>
  <si>
    <t xml:space="preserve">4 Б     </t>
  </si>
  <si>
    <t>4В</t>
  </si>
  <si>
    <t>Терминальная  - 5</t>
  </si>
  <si>
    <t xml:space="preserve"> Число случаев впервые зарегистрированного туберкулеза (все население)</t>
  </si>
  <si>
    <t>Число случаев впервые зарегистрированного туберкулеза у ВИЧ-инфицированных</t>
  </si>
  <si>
    <t>Заболеваемость ВИЧ-инфекцией</t>
  </si>
  <si>
    <t>Смертность ВИЧ-инфицированных по дате регистрации</t>
  </si>
  <si>
    <t>Смертность ВИЧ-инфицированных по дате смерти</t>
  </si>
  <si>
    <t>Смертность ВИЧ-инфицированных от СПИДа</t>
  </si>
  <si>
    <t>Умерло от СПИДа всего, начиная с 1996 года 
(абс. число)</t>
  </si>
  <si>
    <t>ПОКАЗАТЕЛИ ДЕЯТЕЛЬНОСТИ НАРКОЛОГИЧЕСКОЙ СЛУЖБЫ</t>
  </si>
  <si>
    <t>Штатные должности врачей-психиатров-наркологов</t>
  </si>
  <si>
    <t>Занятые должности врачей-психиатров-наркологов</t>
  </si>
  <si>
    <t>Физические лица врачей-психиатров-наркологов (основных работников)</t>
  </si>
  <si>
    <t>Число наркологических коек на конец отчётного года всего</t>
  </si>
  <si>
    <t>Число  реабилитационнных наркологических коек  на конец отчётного года всего</t>
  </si>
  <si>
    <t>Средняя длительность пребывания больного на  наркологической койке</t>
  </si>
  <si>
    <t>Среднегодовая занятость наркологической койки</t>
  </si>
  <si>
    <t>Средняя длительность пребывания больного на реабилитационной койке</t>
  </si>
  <si>
    <t>Среднегодовая занятость реабилитационной койки</t>
  </si>
  <si>
    <t>Посещений к врачам-психиатрам-наркологам</t>
  </si>
  <si>
    <t>КОНТИНГЕНТ   БОЛЬНЫХ   АЛКОГОЛЬНЫМИ   ПСИХОЗАМИ, АЛКОГОЛИЗМОМ,</t>
  </si>
  <si>
    <t xml:space="preserve"> НАРКОМАНИЕЙ,  ТОКСИКОМАНИЕЙ  </t>
  </si>
  <si>
    <t>(На 100 000 населения)</t>
  </si>
  <si>
    <t>Наименование</t>
  </si>
  <si>
    <t>впервые в жизни</t>
  </si>
  <si>
    <t>Синдром зависимости от наркотических веществ (наркомания)</t>
  </si>
  <si>
    <t>Синдром зависимости от ненаркотических веществ (токсикомания)</t>
  </si>
  <si>
    <t xml:space="preserve">ПОКАЗАТЕЛИ ДЕЯТЕЛЬНОСТИ ПСИХИАТРИЧЕСКОЙ СЛУЖБЫ                                 </t>
  </si>
  <si>
    <t>Штатные должности врачей психиатров</t>
  </si>
  <si>
    <t>Занятые должности врачей психиатров</t>
  </si>
  <si>
    <t>Физические лица врачей психиатров (основных работников)</t>
  </si>
  <si>
    <t xml:space="preserve">Обеспеченность врачами   (на 10 000 взрослого населения) </t>
  </si>
  <si>
    <t>Число психиатрических коек на конец отчётного года всего</t>
  </si>
  <si>
    <t>Средняя продолжительность пребывания больного на психиатрической  койке для взрослых</t>
  </si>
  <si>
    <t>Среднегодовая занятость психиатрической  койки для взрослых</t>
  </si>
  <si>
    <t>Посещений на одного жителя в год (взрослого населения)</t>
  </si>
  <si>
    <t>Посещений к врачам-психиатрам</t>
  </si>
  <si>
    <t xml:space="preserve">ПОКАЗАТЕЛИ ДЕЯТЕЛЬНОСТИ ПСИХИАТРИЧЕСКОЙ СЛУЖБЫ                                  </t>
  </si>
  <si>
    <t>Штатные должности врачей-психиатров детских</t>
  </si>
  <si>
    <t>Занятые должности врачей - психиатров детских</t>
  </si>
  <si>
    <t>Физические лица врачей психиатров детских (основных работников)</t>
  </si>
  <si>
    <t>Обеспеченность врачами  (на 10 000 детского населения)</t>
  </si>
  <si>
    <t>Число психиатрических коек на конец отчётного года для детей</t>
  </si>
  <si>
    <t>Средняя продолжительность пребывания больного на койке психиатрической для детей</t>
  </si>
  <si>
    <t>Среднегодовая занятость психиатрической  койки для детей</t>
  </si>
  <si>
    <t>Посещений на одного жителя в год (соответствующего возраста)</t>
  </si>
  <si>
    <t>Посещений к врачам-психиатрам детским</t>
  </si>
  <si>
    <t xml:space="preserve">  ВРАЧИ - ПСИХОТЕРАПЕВТЫ</t>
  </si>
  <si>
    <t>Штатные должности врачей-психотерапевтов</t>
  </si>
  <si>
    <t>Занятые должности врачей-психотерапевтов</t>
  </si>
  <si>
    <t>Физические лица врачей-психотерапевтов (основных работников)</t>
  </si>
  <si>
    <t>Обеспеченность врачами  (на 10 000 населения)</t>
  </si>
  <si>
    <t>Посещений к врачам-психотерапевтам на одного жителя в год</t>
  </si>
  <si>
    <t xml:space="preserve">Посещений к врачам-психотерапевтам </t>
  </si>
  <si>
    <t xml:space="preserve">ПСИХИЧЕСКИЕ  И  ПОВЕДЕНЧЕСКИЕ  РАССТРОЙСТВА,  </t>
  </si>
  <si>
    <t>кроме заболеваний, связанных с употреблением психоактивных веществ</t>
  </si>
  <si>
    <t xml:space="preserve">Наименование </t>
  </si>
  <si>
    <t>Зарегистри- ровано обращений всего</t>
  </si>
  <si>
    <t>в т.ч. с впервые в жизни установленным диагнозом, из них:</t>
  </si>
  <si>
    <t>взято под диспансерное наблюдение</t>
  </si>
  <si>
    <t>оказана консультатив- ная помощь</t>
  </si>
  <si>
    <t>В С Е Г О</t>
  </si>
  <si>
    <t>Психозы и состояния слабоумия</t>
  </si>
  <si>
    <t>в т.ч. шизофрения</t>
  </si>
  <si>
    <t>Расстройства непсихотического характера</t>
  </si>
  <si>
    <t>Умственная отсталость</t>
  </si>
  <si>
    <t xml:space="preserve">МЕДИЦИНСКИЕ  ОРГАНИЗАЦИИ  КАЛИНИНГРАДСКОЙ  ОБЛАСТИ    </t>
  </si>
  <si>
    <t>Медицинская организация</t>
  </si>
  <si>
    <t>Число врачей</t>
  </si>
  <si>
    <t xml:space="preserve">Число коек </t>
  </si>
  <si>
    <t xml:space="preserve">ФАП                   </t>
  </si>
  <si>
    <t>Областные (2)</t>
  </si>
  <si>
    <t>ГБУЗ "Областная клиническая больница Калининградской области"</t>
  </si>
  <si>
    <t>ГБУЗ "Детская областная больница Калининградской области"</t>
  </si>
  <si>
    <t>ГБУЗ Калининградской области "Центральная городская клиническая больница"</t>
  </si>
  <si>
    <t>ГБУЗ Калининградской области "Городская больница № 2"</t>
  </si>
  <si>
    <t>ГБУЗ Калининградской области "Городская больница № 3"</t>
  </si>
  <si>
    <t>ГБУЗ Калининградской области "Городская больница № 4"</t>
  </si>
  <si>
    <t>ГБУЗ Калининградской области "Мамоновская городская больница"</t>
  </si>
  <si>
    <t>Межрайонные (1)</t>
  </si>
  <si>
    <t>ГБУЗ Калининградской области "Багратионовская центральная районная больница"</t>
  </si>
  <si>
    <t>ГБУЗ Калининградской области "Балтийская центральная районная больница "</t>
  </si>
  <si>
    <t>ГБУЗ Калининградской области "Гвардейская центральная районная больница"</t>
  </si>
  <si>
    <t>ГАУЗ Калининградской области "Гурьевская центральная районная больница"</t>
  </si>
  <si>
    <t>ГБУЗ Калининградской области "Гусевская центральная районная больница"</t>
  </si>
  <si>
    <t>ГБУЗ Калининградской области "Краснознаменская центральная районная больница"</t>
  </si>
  <si>
    <t>ГБУЗ Калининградской области "Неманская центральная районная больница"</t>
  </si>
  <si>
    <t>ГБУЗ Калининградской области  "Нестеровская центральная районная больница"</t>
  </si>
  <si>
    <t>ГБУЗ Калининградской области "Озёрская центральная районная больница"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</si>
  <si>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(продолжение)</t>
    </r>
    <r>
      <rPr>
        <b/>
        <i/>
        <sz val="11"/>
        <rFont val="Times New Roman"/>
        <family val="1"/>
        <charset val="204"/>
      </rPr>
      <t xml:space="preserve">    </t>
    </r>
  </si>
  <si>
    <t>ГБУЗ Калининградской области "Полесская центральная районная больница"</t>
  </si>
  <si>
    <t xml:space="preserve">ГБУЗ Калининградской области "Правдинская центральная районная больница" </t>
  </si>
  <si>
    <t>ГБУЗ Калининградской области  "Славская центральная районная больница"</t>
  </si>
  <si>
    <t xml:space="preserve"> ГБУЗ Калининградской области "Черняховская центральная районная больница"</t>
  </si>
  <si>
    <t>ГБУЗ Калининградской области "Городская клиническая больница скорой медицинской помощи"</t>
  </si>
  <si>
    <t>ГБУЗ "Психиатрическая больница Калининградской области №1", г. Калининград</t>
  </si>
  <si>
    <t>ГБУЗ "Психиатрическая больница Калининградской области № 2", п. Прибрежный</t>
  </si>
  <si>
    <t>ГБУЗ "Инфекционная больница Калининградской области"</t>
  </si>
  <si>
    <t>ГБУЗ Калининградской области "Черняховская инфекционная больница"</t>
  </si>
  <si>
    <t>ФКУ "Калининградская психиатрическая больница специального типа с интенсивным наблюдением" Минздравсоцразвития России, г. Черняховск</t>
  </si>
  <si>
    <t>ГБУЗ "Родильный дом Калининградской области № 3"</t>
  </si>
  <si>
    <t>ГБУЗ "Родильный дом Калининградской области № 4"</t>
  </si>
  <si>
    <t>ГБУЗ  "Противотуберкулезный диспансер Калининградской области"</t>
  </si>
  <si>
    <t xml:space="preserve">ГБУЗ "Советский противотуберкулезный диспансер" </t>
  </si>
  <si>
    <t>ГБУЗ "Наркологический диспансер Калининградской области"</t>
  </si>
  <si>
    <t>ГБУЗ Калининградской области "Городская поликлиника № 3"</t>
  </si>
  <si>
    <t>ГБУЗ Калининградской области "Ладушкинская городская больница"</t>
  </si>
  <si>
    <t>Детские поликлиники (2)</t>
  </si>
  <si>
    <t>ГБУЗ Калининградской области "Городская детская поликлиника"</t>
  </si>
  <si>
    <t>ГБУЗ Калининградской области "Городская детская стоматологическая поликлиника"</t>
  </si>
  <si>
    <t>Стоматологические поликлиники (4)</t>
  </si>
  <si>
    <t>ГБУЗ Калининградской области "Советская стоматологическая поликлиника"</t>
  </si>
  <si>
    <t xml:space="preserve">ГБУЗ Калининградской области  "Черняховская стоматологическая поликлиника"       </t>
  </si>
  <si>
    <t xml:space="preserve"> ГБУЗ Калининградской области "Городская стоматологическая поликлиника"</t>
  </si>
  <si>
    <t>ГБУЗ "Центр специализированных видов медицинской помощи Калининградской области"</t>
  </si>
  <si>
    <t>ГБУЗ "Областной онкологический центр Калининградской области"</t>
  </si>
  <si>
    <t>ФГБУ "Федеральный центр  высоких медицинских технологий" МЗ РФ, г. Калининград</t>
  </si>
  <si>
    <t>ГБУЗ " Станция переливания крови Калининградской области"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</si>
  <si>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(окончание)</t>
    </r>
    <r>
      <rPr>
        <b/>
        <i/>
        <sz val="11"/>
        <rFont val="Times New Roman"/>
        <family val="1"/>
        <charset val="204"/>
      </rPr>
      <t xml:space="preserve">    </t>
    </r>
  </si>
  <si>
    <t>ГБУЗ "Противотуберкулезный санаторий Калининградской области" г. Светлогорск</t>
  </si>
  <si>
    <t>ГБУЗ "Детский противотуберкулёзный санаторий Калининградской области" г. Светлогорск</t>
  </si>
  <si>
    <t>ФГУ "Клинический санаторий "Советск" г. Советск</t>
  </si>
  <si>
    <t>ФГУ "Детский ортопедический санаторий "Пионерск" г. Пионерск</t>
  </si>
  <si>
    <t>ФГУ "Детский пульмонологический санаторий "Отрадное" г. Светлогорск</t>
  </si>
  <si>
    <t>ФГУ "Детский психоневрологический санаторий "Теремок" г. Зеленоградск</t>
  </si>
  <si>
    <t>ГБУЗ  "Центр общественного здоровья и медицинской профилактики Калининградской области"</t>
  </si>
  <si>
    <t>ГКУЗ "Медицинский информационно-аналитический центр Калининградской области"</t>
  </si>
  <si>
    <t xml:space="preserve">ГБУЗ " Бюро судебно - медицинской экспертизы  Калининградской области" </t>
  </si>
  <si>
    <t>Региональные сосудистые центры (РСЦ) и первичные сосудистые отделения (ПСО)</t>
  </si>
  <si>
    <t>ГБУЗ КО "Областная клиническая больница "</t>
  </si>
  <si>
    <t>РСЦ</t>
  </si>
  <si>
    <t>ПСО</t>
  </si>
  <si>
    <t>ГБУЗ КО "Городская клиническая больница скорой медицинской помощи"</t>
  </si>
  <si>
    <t>ГБУЗ КО "Гусевская центральная районная больница"</t>
  </si>
  <si>
    <t>Травмоцентры</t>
  </si>
  <si>
    <t>Уровни</t>
  </si>
  <si>
    <t>ГБУЗ КО "Советская центральная городская больница"</t>
  </si>
  <si>
    <t>ГБУЗ КО "Черняховская центральная районная больница"</t>
  </si>
  <si>
    <t>Число медицинских организаций</t>
  </si>
  <si>
    <t>Больничные медицинские организации*</t>
  </si>
  <si>
    <t>федеральные</t>
  </si>
  <si>
    <t>государственные</t>
  </si>
  <si>
    <t>Поликлиники</t>
  </si>
  <si>
    <t>Санаторно-курортные организации</t>
  </si>
  <si>
    <t>Медицинские организации скорой медицинской помощи и переливания крови</t>
  </si>
  <si>
    <t>Медицинские организации особого типа</t>
  </si>
  <si>
    <t>Общее число врачей в медицинских организациях (физических лиц)</t>
  </si>
  <si>
    <t>Общее число коек в медицинских организациях</t>
  </si>
  <si>
    <t>Койки круглосуточного стационара всего</t>
  </si>
  <si>
    <t>Дневные стационары</t>
  </si>
  <si>
    <t>при стационаре</t>
  </si>
  <si>
    <t>при амбулаторно-поликлинической МО</t>
  </si>
  <si>
    <t>Койки дневного стационара всего</t>
  </si>
  <si>
    <t>Санаторно-курортные койки всего</t>
  </si>
  <si>
    <t>Фельдшерско-акушерских пунктов (ФАП) всего</t>
  </si>
  <si>
    <t>МЕДИЦИНСКИЕ КАДРЫ, РАБОТАЮЩИЕ НА СТАНЦИИ  СКОРОЙ МЕДИЦИНСКОЙ ПОМОЩИ</t>
  </si>
  <si>
    <t xml:space="preserve"> Персонал скорой медицинской помощи</t>
  </si>
  <si>
    <t>из них</t>
  </si>
  <si>
    <t>врачи</t>
  </si>
  <si>
    <t>Из общего числа должностей: штатных</t>
  </si>
  <si>
    <t>занятых</t>
  </si>
  <si>
    <t>физических лиц основных работников на занятых должностях</t>
  </si>
  <si>
    <t>% укомплектованности</t>
  </si>
  <si>
    <t>Обеспеченность кадрами на 10 000 населения</t>
  </si>
  <si>
    <t xml:space="preserve">По России </t>
  </si>
  <si>
    <t>По Северо-Западному федеральному округу</t>
  </si>
  <si>
    <t xml:space="preserve">ДОЛЯ ВЫЕЗДОВ БРИГАД СКОРОЙ МЕДИЦИНСКОЙ ПОМОЩИ (в %) </t>
  </si>
  <si>
    <t>Субьекты Федерации</t>
  </si>
  <si>
    <t>до места вызова</t>
  </si>
  <si>
    <t>до места ДТП</t>
  </si>
  <si>
    <t>до 20 минут</t>
  </si>
  <si>
    <t>21-40 минут</t>
  </si>
  <si>
    <t>от 41 до 60 минут</t>
  </si>
  <si>
    <t>более 60 минут</t>
  </si>
  <si>
    <t xml:space="preserve">Калининградская область </t>
  </si>
  <si>
    <t xml:space="preserve">Российская Федерация </t>
  </si>
  <si>
    <t xml:space="preserve"> Северо-Западный федеральный округ</t>
  </si>
  <si>
    <t>Из числа выполненных выездов</t>
  </si>
  <si>
    <t>Число лиц, которым оказана помощь при выездах</t>
  </si>
  <si>
    <t>дети (0-17 лет), %</t>
  </si>
  <si>
    <t>взрослые (18 лет и старше), %</t>
  </si>
  <si>
    <t>Калининград- ская область</t>
  </si>
  <si>
    <t xml:space="preserve">Число самостоятельных стоматологических поликлиник </t>
  </si>
  <si>
    <t>Число медицинских организаций, имеющих стоматологические отделения (кабинеты)</t>
  </si>
  <si>
    <t>Штатные должности специалистов стоматологического профиля (с ортопедами, ортодонтами, зубными врачами, гигиенистами стоматологическими)</t>
  </si>
  <si>
    <t>Занятые должности специалистов стоматологического профиля (с ортопедами, ортодонтами, зубными врачами, гигиенистами стоматологическими)</t>
  </si>
  <si>
    <t>Число физических лиц специалистов стоматологического профиля (с ортопедами, ортодонтами, зубными врачами, гигиенистами стоматологическими)</t>
  </si>
  <si>
    <t xml:space="preserve">Обеспеченность врачами стоматологами, ортодонтами и зубными врачами  (на 10 000 населения)  </t>
  </si>
  <si>
    <t>Число челюстно-лицевых коек на конец отчётного года всего</t>
  </si>
  <si>
    <t>Число лиц получивших зубные протезы - всего</t>
  </si>
  <si>
    <t>Медицинские организации</t>
  </si>
  <si>
    <t>Число должностей в целом по организации</t>
  </si>
  <si>
    <t>штатных</t>
  </si>
  <si>
    <t>физ. лиц</t>
  </si>
  <si>
    <t>Врачи стоматологи</t>
  </si>
  <si>
    <t>Врачи стоматологи-ортодонты</t>
  </si>
  <si>
    <t>Врачи стоматологи-детские</t>
  </si>
  <si>
    <t>Врачи стоматологи-терапевты</t>
  </si>
  <si>
    <t>Врачи стоматологи-ортопеды</t>
  </si>
  <si>
    <t>Врачи стоматологи-хирурги</t>
  </si>
  <si>
    <t xml:space="preserve">ВСЕГО </t>
  </si>
  <si>
    <t xml:space="preserve">М Л А Д Е Н Ч Е С К А Я    С М Е Р Т Н О С Т Ь  </t>
  </si>
  <si>
    <t>Балтийский  ГО</t>
  </si>
  <si>
    <t>Светлогорский  ГО</t>
  </si>
  <si>
    <t>Доля женщин, отказавшихся от прерывания беременности, после консультаций в кабинетах медико-социальной помощи</t>
  </si>
  <si>
    <t>(по данным  ГБУЗ  "Инфекционная больница Калининградской области ")</t>
  </si>
  <si>
    <t xml:space="preserve">ВОП (участки)                              </t>
  </si>
  <si>
    <t>Число участков врача общей практики (ВОП) всего</t>
  </si>
  <si>
    <t>Посещения к специалистам, оказывающим стоматологическую помощь населению</t>
  </si>
  <si>
    <t>2021 год</t>
  </si>
  <si>
    <t>Свелогорский ГО</t>
  </si>
  <si>
    <t xml:space="preserve"> Советский ГО</t>
  </si>
  <si>
    <t xml:space="preserve"> Янтарный ГО</t>
  </si>
  <si>
    <t>2  0  2  0</t>
  </si>
  <si>
    <t>медицинские микробиологи</t>
  </si>
  <si>
    <t>онкологи-гематологи  детские</t>
  </si>
  <si>
    <t>физической и реабилитационной медицины</t>
  </si>
  <si>
    <t>прочие</t>
  </si>
  <si>
    <t xml:space="preserve"> Ладушкинский ГО </t>
  </si>
  <si>
    <t xml:space="preserve"> Мамоновский ГО </t>
  </si>
  <si>
    <t>Доля медицинских эвакуаций (%)</t>
  </si>
  <si>
    <t>Болезни системы кровообращения:</t>
  </si>
  <si>
    <t>ОНМК всего (I60-I64):</t>
  </si>
  <si>
    <t>24,3*</t>
  </si>
  <si>
    <t xml:space="preserve">     - в т.ч. ОНМК (I60-I64)</t>
  </si>
  <si>
    <t xml:space="preserve">    - в т.ч. ОНМК (I60-I64)</t>
  </si>
  <si>
    <t>СВЕДЕНИЯ О СОСТАВЕ ВЗРОСЛОГО НАСЕЛЕНИЯ КАЛИНИНГРАДСКОЙ ОБЛАСТИ,  ПОДЛЕЖАЩЕГО ДИСПАНСЕРИЗАЦИИ И ПРОФИЛАКТИЧЕСКИМ МЕДИЦИНСКИМ ОСМОТРАМ</t>
  </si>
  <si>
    <t>ф.131 "Диспансеризация определенных групп взрослого населения"(таблица 1000)</t>
  </si>
  <si>
    <t>Численность прикрепленного населения на  01.01 текущего года</t>
  </si>
  <si>
    <t>Из них по плану подлежит ПМО и ДОГВН</t>
  </si>
  <si>
    <t>Прошли ПМО и ДОГВН</t>
  </si>
  <si>
    <t xml:space="preserve"> ф.131 "Диспансеризация определенных групп взрослого населения"(таблица 5000)</t>
  </si>
  <si>
    <t>Болезни органов дыхания:</t>
  </si>
  <si>
    <t>болезни, характеризующиеся повышенным артериальным давлением</t>
  </si>
  <si>
    <t>туберкулез</t>
  </si>
  <si>
    <t>злокачественные новообразования</t>
  </si>
  <si>
    <t>сахарный диабет</t>
  </si>
  <si>
    <t>Мамоновский  ГО</t>
  </si>
  <si>
    <t>Территория</t>
  </si>
  <si>
    <t xml:space="preserve">РАСПРЕДЕЛЕНИЕ НАСЕЛЕНИЯ  ПО ОСНОВНЫМ  ВОЗРАСТНЫМ  ГРУППАМ  </t>
  </si>
  <si>
    <t>КВАЛИФИКАЦИОННЫЕ КАТЕГОРИИ МЕДИЦИНСКИХ КАДРОВ 
КАЛИНИНГРАДСКОЙ ОБЛАСТИ</t>
  </si>
  <si>
    <t>СРЕДНЯЯ ДЛИТЕЛЬНОСТЬ ЛЕЧЕНИЯ, 
БОЛЬНИЧНАЯ ЛЕТАЛЬНОСТЬ ПО ОСНОВНЫМ ЗАБОЛЕВАНИЯМ</t>
  </si>
  <si>
    <t>Дети 
(0-17)</t>
  </si>
  <si>
    <t>Пионерский ГО, Светлогорский ГО, Янтарный ГО 
(Межрайонная больница №1)</t>
  </si>
  <si>
    <t xml:space="preserve">ОБЩАЯ,   ПЕРВИЧНАЯ   ЗАБОЛЕВАЕМОСТЬ   И   ДИСПАНСЕРНОЕ  НАБЛЮДЕНИЕ  ВЗРОСЛОГО НАСЕЛЕНИЯ </t>
  </si>
  <si>
    <t>ОБЩАЯ,   ПЕРВИЧНАЯ   ЗАБОЛЕВАЕМОСТЬ   И   ДИСПАНСЕРНОЕ  НАБЛЮДЕНИЕ  ДЕТСКОГО НАСЕЛЕНИЯ</t>
  </si>
  <si>
    <t>Детский ЦЗ ГБУЗ КО ГДП</t>
  </si>
  <si>
    <t xml:space="preserve">ЧИСЛО   ЛИЦ,   ВПЕРВЫЕ   ПРИЗНАННЫХ   ИНВАЛИДАМИ  </t>
  </si>
  <si>
    <t>РАСПРЕДЕЛЕНИЕ  ВПЕРВЫЕ  ПРИЗНАННЫХ  ИНВАЛИДАМИ  ПО КЛАССАМ  БОЛЕЗНЕЙ</t>
  </si>
  <si>
    <t>РАСПРЕДЕЛЕНИЕ  ВПЕРВЫЕ  ПРИЗНАННЫХ  ИНВАЛИДАМИ  ПО  КЛАССАМ  БОЛЕЗНЕЙ</t>
  </si>
  <si>
    <t>СТРУКТУРА  ИНВАЛИДНОСТИ  У  ВПЕРВЫЕ ПРИЗНАННЫХ ИНВАЛИДАМИ ПО ОСНОВНЫМ КЛАССАМ БОЛЕЗНЕЙ</t>
  </si>
  <si>
    <t>ВЗРОСЛОГО  НАСЕЛЕНИЯ  (абс. число, %, на 10 000 взрослого населения)</t>
  </si>
  <si>
    <t>РАСПРЕДЕЛЕНИЕ   ВПЕРВЫЕ   ПРИЗНАННЫХ   ИНВАЛИДАМИ   ПО   ПОЛУ  У  ВЗРОСЛЫХ  (18 лет и старше)</t>
  </si>
  <si>
    <t>ВЗРОСЛЫЕ (18 лет и старше) (абс.число, %, на 10 000 взрослого населения)</t>
  </si>
  <si>
    <t xml:space="preserve">ПОКАЗАТЕЛИ   МЛАДЕНЧЕСКОЙ   СМЕРТНОСТИ  (0 - 1 год)  ПО   ПЕРИОДАМ   ЖИЗНИ </t>
  </si>
  <si>
    <t>СТРУКТУРА  НЕОНАТАЛЬНОЙ  СМЕРТНОСТИ (0 - 27 дней)</t>
  </si>
  <si>
    <t xml:space="preserve">МЛАДЕНЧЕСКАЯ   СМЕРТНОСТЬ   ПО   МЕСТУ   СМЕРТИ </t>
  </si>
  <si>
    <t>в том числе, ФГБУ "ФЦВМТ"</t>
  </si>
  <si>
    <t>СТРУКТУРА  МЛАДЕНЧЕСКОЙ  СМЕРТНОСТИ  ПО  МЕСТУ  СМЕРТИ  (%)</t>
  </si>
  <si>
    <t xml:space="preserve">                                                                                                                                окончание</t>
  </si>
  <si>
    <t>Янтарновский ГО</t>
  </si>
  <si>
    <t xml:space="preserve">НОЗОЛОГИЧЕСКАЯ  СТРУКТУРА  НЕОНАТАЛЬНОЙ  СМЕРТНОСТИ  (0  -27 дней) </t>
  </si>
  <si>
    <t>Из общего числа родившихся недоношенные</t>
  </si>
  <si>
    <t>в сроке до 22 недель</t>
  </si>
  <si>
    <t>УДЕЛЬНЫЙ ВЕС ЗЛОКАЧЕСТВЕННЫХ НОВООБРАЗОВАНИЙ, ВЫЯВЛЕННЫХ ВПЕРВЫЕ В ЗАПУЩЕННОЙ ФОРМЕ (IV ст.; III - IV ст. визуальных локализаций), (%)</t>
  </si>
  <si>
    <t xml:space="preserve">ЗАБОЛЕВАЕМОСТЬ   ТУБЕРКУЛЕЗОМ   СРЕДИ   ДЕТЕЙ    (0 - 17 лет включительно)           </t>
  </si>
  <si>
    <t>в том числе, дети (0 - 17 лет)</t>
  </si>
  <si>
    <t xml:space="preserve">СТОМАТОЛОГИЧЕСКАЯ   ПОМОЩЬ   </t>
  </si>
  <si>
    <t>на 10 000 соответствующего населения</t>
  </si>
  <si>
    <t>Пионерский ГО*</t>
  </si>
  <si>
    <t>* с 2020 года ГБУЗ КО "Светлогорская поликлиника" объединена с ГЬУЗ КО "Пионерская ЦГБ"</t>
  </si>
  <si>
    <t>Багратионовский муниципальный округ</t>
  </si>
  <si>
    <t>Гвардейский муниципальный округ</t>
  </si>
  <si>
    <t>Гурьевский муниципальный округ</t>
  </si>
  <si>
    <t>Зеленоградский муниципальный округ</t>
  </si>
  <si>
    <t>Краснознаменский муниципальный округ</t>
  </si>
  <si>
    <t>Неманский муниципальный округ</t>
  </si>
  <si>
    <t>Нестеровский муниципальный округ</t>
  </si>
  <si>
    <t>Озерский муниципальный округ</t>
  </si>
  <si>
    <t>Полесский муниципальный округ</t>
  </si>
  <si>
    <t>Правдинский муниципальный округ</t>
  </si>
  <si>
    <t>Славский муниципальный округ</t>
  </si>
  <si>
    <t>Черняховский муниципальный округ</t>
  </si>
  <si>
    <t xml:space="preserve">*Далее в сборнике: </t>
  </si>
  <si>
    <t>МО - муниципальный округ</t>
  </si>
  <si>
    <t>Число радиологических  коек</t>
  </si>
  <si>
    <t>коечный фонд (структура коечного фонда, средняя занятость и   средняя длительность  пребывания на койке в году, состав больных в стационаре, хирургическая работа)…………………………………………</t>
  </si>
  <si>
    <t>Реабилитационные  для взрослых</t>
  </si>
  <si>
    <t>Реабилитационные  всего</t>
  </si>
  <si>
    <t xml:space="preserve">   реабилитационные соматические</t>
  </si>
  <si>
    <t>Дома</t>
  </si>
  <si>
    <t xml:space="preserve">Дома </t>
  </si>
  <si>
    <t>из них, удельный вес СВС  дома</t>
  </si>
  <si>
    <t>(из числа состоящих на диспансерном учете, по  данным  ФФСН  № 32, т.2110)</t>
  </si>
  <si>
    <t>Штатные должности врачей-онкологов, врачей радиологов, радиотерапевтов</t>
  </si>
  <si>
    <t>Занятые должности врачей-онкологов, врачей радиологов, радиотерапевтов</t>
  </si>
  <si>
    <t>Физические лица врачей-онкологов, радиологов, радиотерапевтов (основных работников)</t>
  </si>
  <si>
    <t>Примечание: из     умерших от туберкулеза в Калининграде – лиц без определенного места жительства (БОМЖ) –  1  человек</t>
  </si>
  <si>
    <t>из них, энтеровирусный менингит</t>
  </si>
  <si>
    <t>Количество участков врача общей практики</t>
  </si>
  <si>
    <t>Реабилитационные  для детей</t>
  </si>
  <si>
    <t>Больничная летальность от отдельных заболеваний                 (в %)</t>
  </si>
  <si>
    <t>Число коек на 1 занятую врачебную должность (в стационаре)</t>
  </si>
  <si>
    <t>*Covid</t>
  </si>
  <si>
    <t>1*</t>
  </si>
  <si>
    <t>Взрослые поликлиники (2)</t>
  </si>
  <si>
    <t>ГБУЗ "Областная стоматологическая поликлиника Калининградской области"</t>
  </si>
  <si>
    <t>ГБУ  Калининградской области "Региональный перинатальный центр"</t>
  </si>
  <si>
    <t>Багратионовский МО</t>
  </si>
  <si>
    <t>Гвардейский МО</t>
  </si>
  <si>
    <t>Гурьевский МО</t>
  </si>
  <si>
    <t>Зеленоградский МО</t>
  </si>
  <si>
    <t>Краснознаменский МО</t>
  </si>
  <si>
    <t>Неманский МО</t>
  </si>
  <si>
    <t>Нестеровский МО</t>
  </si>
  <si>
    <t>Озёрский МО</t>
  </si>
  <si>
    <t>Полесский МО</t>
  </si>
  <si>
    <t>Славский МО</t>
  </si>
  <si>
    <t>Черняховский МО</t>
  </si>
  <si>
    <t>Уд. вес ВИЧ-инфицированных в процентах</t>
  </si>
  <si>
    <t>Правдинский МО</t>
  </si>
  <si>
    <t>По данным Территориального органа Федеральной службы государственной статистики по Калининградской области с учётом пересчёта от итогов Всероссийской переписи населения 2020г</t>
  </si>
  <si>
    <t xml:space="preserve">Ладушкинский городской округ </t>
  </si>
  <si>
    <t xml:space="preserve">Мамоновский городской округ </t>
  </si>
  <si>
    <t xml:space="preserve">Янтарный городской округ </t>
  </si>
  <si>
    <t>г. Славск</t>
  </si>
  <si>
    <t>г. Черняховск</t>
  </si>
  <si>
    <t>2022 год</t>
  </si>
  <si>
    <t>2  0  2  1</t>
  </si>
  <si>
    <t>Врачи-специалисты (из стр.1): 
руководители организаций и их заместители (организаторы здравоохранения)</t>
  </si>
  <si>
    <t>педиатры, всего</t>
  </si>
  <si>
    <t>из них: 
педиатры  участковые (включая педиатров участковых приписных участков)</t>
  </si>
  <si>
    <t>педиатры городские (районные)</t>
  </si>
  <si>
    <t>из них: участковые</t>
  </si>
  <si>
    <t xml:space="preserve"> психиатры детские</t>
  </si>
  <si>
    <t>из них: психиатры детские участковые</t>
  </si>
  <si>
    <t xml:space="preserve"> психиатры подростковые</t>
  </si>
  <si>
    <t>из них: психиатры подростковые участковые</t>
  </si>
  <si>
    <t>психиатры-наркологи</t>
  </si>
  <si>
    <t>из них: психиатры-наркологи участковые</t>
  </si>
  <si>
    <t>из них: терапевты участковые</t>
  </si>
  <si>
    <t>терапевты участковые цеховых врачебных участков</t>
  </si>
  <si>
    <t>терапевты подростковые</t>
  </si>
  <si>
    <t>травматологи-ортопеды</t>
  </si>
  <si>
    <t xml:space="preserve">из них: фтизиатры участковые </t>
  </si>
  <si>
    <t>Доля выездов к лицам, которым оказана скорая мед.помощь по поводу: несчастных случаев,внезапных заболеваний и состояний, родов и патологии беременности (%)</t>
  </si>
  <si>
    <t>женщины (старше трудоспособного возраста), %</t>
  </si>
  <si>
    <t>мужчины ( старше трудоспособного возраста), %</t>
  </si>
  <si>
    <t>ОБЩИЕ РЕЗУЛЬТАТЫ ДИСПАНСЕРИЗАЦИИ, УГЛУБЛЕННОЙ ДИСПАНСЕРИЗАЦИИ И ПРОФИЛАКТИЧЕСКИХ ОСМОТРОВ ВСЕГО НАСЕЛЕНИЯ       (ф.30 т.2510)</t>
  </si>
  <si>
    <t>№ стро- ки</t>
  </si>
  <si>
    <t>из них: сельских жителей</t>
  </si>
  <si>
    <t xml:space="preserve">   из них: дети до 1 года</t>
  </si>
  <si>
    <t>Из общего числа детей 15-17 лет (стр.3) - юношей</t>
  </si>
  <si>
    <t>Школьники (из суммы строк 1+3)</t>
  </si>
  <si>
    <t>Контингенты взрослого населения (18 лет и старше) - всего</t>
  </si>
  <si>
    <t xml:space="preserve">   из них: старше трудоспособного возраста</t>
  </si>
  <si>
    <t>6.1</t>
  </si>
  <si>
    <t>профосмотры, углубленная диспансеризация и диспансеризация определенных групп взрослого населения</t>
  </si>
  <si>
    <t>6.2</t>
  </si>
  <si>
    <t xml:space="preserve">      из них: старше трудоспособного возраста</t>
  </si>
  <si>
    <t>6.2.1</t>
  </si>
  <si>
    <t xml:space="preserve"> из стр.6.2: углубленная диспансеризация граждан</t>
  </si>
  <si>
    <t>6.2.2</t>
  </si>
  <si>
    <t xml:space="preserve">  из стр.6: периодические профилактические осмотры взрослого населения </t>
  </si>
  <si>
    <t>6.3</t>
  </si>
  <si>
    <t>Всего  (сумма строк 1, 3, 6)</t>
  </si>
  <si>
    <t>из них:</t>
  </si>
  <si>
    <t>IIIа</t>
  </si>
  <si>
    <t>IIIб</t>
  </si>
  <si>
    <t>Х</t>
  </si>
  <si>
    <t>СВЕДЕНИЯ О  ЗАБОЛЕВАНИЯХ, ВПЕРВЫЕ ВЫЯВЛЕННЫХ ПРИ ДИСПАНСЕРИЗАЦИИ И ПРОФИЛАКТИЧЕСКИХ ОСМОТРАХ  ОПРЕДЕЛЕННЫХ ГРУПП ВЗРОСЛОГО НАСЕЛЕНИЯ</t>
  </si>
  <si>
    <t>ДЛЯ ЗАМЕТОК</t>
  </si>
  <si>
    <t>Нестеровский  МО</t>
  </si>
  <si>
    <t>БагратионовскийМО</t>
  </si>
  <si>
    <t>ОзёрскийМО</t>
  </si>
  <si>
    <t>Светлогорский ГО с ГО п. Янтарный</t>
  </si>
  <si>
    <t xml:space="preserve">ОБЕСПЕЧЕННОСТЬ ВРАЧАМИ, СРЕДНИМ МЕДИЦИНСКИМ ПЕРСОНАЛОМ  НА 10 000 СООТВЕТСТВУЮЩЕГО НАСЕЛЕНИЯ* </t>
  </si>
  <si>
    <t>СОСТОИТ ИНВАЛИДОВ НА УЧЁТЕ В МЕДИЦИНСКИХ ОРГАНИЗАЦИЯХ КАЛИНИНГРАДСКОЙ ОБЛАСТИ (ф. 30, табл. 2610)</t>
  </si>
  <si>
    <t>на 10 тыс населения сответствующего возраста</t>
  </si>
  <si>
    <t xml:space="preserve">Взрослых, из них </t>
  </si>
  <si>
    <t xml:space="preserve"> трудоспособного возраста</t>
  </si>
  <si>
    <t xml:space="preserve"> старше трудоспособного возраста</t>
  </si>
  <si>
    <t xml:space="preserve">Детей </t>
  </si>
  <si>
    <t xml:space="preserve">   в том числе, ободочная кишка</t>
  </si>
  <si>
    <t>2  0  2  2</t>
  </si>
  <si>
    <t>Число коек КО</t>
  </si>
  <si>
    <t>Аллергологические</t>
  </si>
  <si>
    <t xml:space="preserve">Гинекологические </t>
  </si>
  <si>
    <t xml:space="preserve">Гастроэнтерологические </t>
  </si>
  <si>
    <t xml:space="preserve">Гематологические </t>
  </si>
  <si>
    <t xml:space="preserve">Дерматологические </t>
  </si>
  <si>
    <t xml:space="preserve">Венерологические </t>
  </si>
  <si>
    <t xml:space="preserve">Инфекционные </t>
  </si>
  <si>
    <t xml:space="preserve">Кардиологические </t>
  </si>
  <si>
    <t>Неврологические</t>
  </si>
  <si>
    <t>Нефрологические</t>
  </si>
  <si>
    <t>Онкологические</t>
  </si>
  <si>
    <t>Оториноларингологические</t>
  </si>
  <si>
    <t>Офтальмологические</t>
  </si>
  <si>
    <t>Паллиативные</t>
  </si>
  <si>
    <t>Педиатрические</t>
  </si>
  <si>
    <t>Психиатрические</t>
  </si>
  <si>
    <t xml:space="preserve">Пульмонологические </t>
  </si>
  <si>
    <t xml:space="preserve">Реабилитационные </t>
  </si>
  <si>
    <t xml:space="preserve">Ревматологические </t>
  </si>
  <si>
    <t xml:space="preserve">Травматологические </t>
  </si>
  <si>
    <t xml:space="preserve">Ортопедические </t>
  </si>
  <si>
    <t xml:space="preserve">Туберкулезные </t>
  </si>
  <si>
    <t xml:space="preserve">Урологические </t>
  </si>
  <si>
    <t xml:space="preserve">Хирургические </t>
  </si>
  <si>
    <t xml:space="preserve">Нейрохирургические </t>
  </si>
  <si>
    <t xml:space="preserve">Торакальной хирургии </t>
  </si>
  <si>
    <t xml:space="preserve">Хирургические гнойные </t>
  </si>
  <si>
    <t xml:space="preserve">Эндокринологические </t>
  </si>
  <si>
    <t>2  0  2  3</t>
  </si>
  <si>
    <t>%   выполнения</t>
  </si>
  <si>
    <t>2023 год</t>
  </si>
  <si>
    <t xml:space="preserve"> *2016-2023 гг. данные  ФГБУ  "ФЦВМТ"</t>
  </si>
  <si>
    <t>2 0 2 3</t>
  </si>
  <si>
    <t>И ЧИСЛО   ВПЕРВЫЕ   ВЫЯВЛЕННЫХ  БОЛЬНЫХ, 2022 - 2023 годы</t>
  </si>
  <si>
    <t xml:space="preserve"> взрослое население (18 лет и старше), 2022 - 2023 годы</t>
  </si>
  <si>
    <t xml:space="preserve"> детское население (0 - 17 лет включительно), 2022 - 2023 годы</t>
  </si>
  <si>
    <r>
      <rPr>
        <b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>, 
Калининградская область</t>
    </r>
  </si>
  <si>
    <t>Больницы (в том числе детские ) (24)</t>
  </si>
  <si>
    <t>Лечебно-профилактические медицинские организации</t>
  </si>
  <si>
    <t>Больница скорой медицинской помощи (1)</t>
  </si>
  <si>
    <t>Специализированные больницы (5)</t>
  </si>
  <si>
    <t>Родильные дома (2)</t>
  </si>
  <si>
    <t>Диспансеры (3)</t>
  </si>
  <si>
    <t xml:space="preserve"> Лечебно-профилактические медицинские организации</t>
  </si>
  <si>
    <t>Поликлиники (8)</t>
  </si>
  <si>
    <t>Центры  (4)</t>
  </si>
  <si>
    <t>Медицинские организации скорой медицинской помощи 
и переливания крови (2)</t>
  </si>
  <si>
    <t>Санаторно-курортные организации (6)</t>
  </si>
  <si>
    <t>Центры (2)</t>
  </si>
  <si>
    <t>Бюро (1)</t>
  </si>
  <si>
    <t>ГБУЗ Калининградской области "Межрайонная больница № 1" (Пионерск, Светлогорск, Янтарный)</t>
  </si>
  <si>
    <t>болезни органов пищеваре- ния</t>
  </si>
  <si>
    <t>цереброваску- лярные болезни</t>
  </si>
  <si>
    <t>ГБУЗ Калининградской области "Светловская центральная районная больница"</t>
  </si>
  <si>
    <t>ГБУЗ  " Областная клиническая больница Калининградской области"</t>
  </si>
  <si>
    <t>335</t>
  </si>
  <si>
    <t>ГБУЗ "Региональный центр скорой медицинской помощи и медицины катастроф Калининградской области"</t>
  </si>
  <si>
    <t>….</t>
  </si>
  <si>
    <t>кибернетики</t>
  </si>
  <si>
    <t>воездной бригады скорой мед.помощи</t>
  </si>
  <si>
    <t>* Covid-19</t>
  </si>
  <si>
    <t xml:space="preserve">   из них: - аборты в возрасте  15-17 лет</t>
  </si>
  <si>
    <t xml:space="preserve">                - у первобеременных</t>
  </si>
  <si>
    <t xml:space="preserve">               - аборты у  ВИЧ инфицированных </t>
  </si>
  <si>
    <t>Из общего числа(стр.1) - платные койки</t>
  </si>
  <si>
    <t>Челюстно-лицевой хирургии для взрослых</t>
  </si>
  <si>
    <t>Челюстно-лицевой хирургии всего</t>
  </si>
  <si>
    <t xml:space="preserve">Из общего числа (стр. 01) - платных коек  </t>
  </si>
  <si>
    <t xml:space="preserve"> цереброваскулярные болезни (I60-I69)</t>
  </si>
  <si>
    <t>Больничная летальность</t>
  </si>
  <si>
    <t xml:space="preserve">Основной профиль </t>
  </si>
  <si>
    <t>хирургические, нейрохирургические, торакальной хирургии, кардиохирургические, сосудистой хирургии, травматологические, ожоговые, ортопедические,офтальмологические, оториноларингологические, урологические, стоматологические, проктологические, гнойной хирургии, абдоминальной хирургии. челюстно-лицевой хирургии.</t>
  </si>
  <si>
    <t>кроме педиатрических, инфекционных</t>
  </si>
  <si>
    <r>
      <t>для</t>
    </r>
    <r>
      <rPr>
        <b/>
        <sz val="10"/>
        <rFont val="Times New Roman"/>
        <family val="1"/>
        <charset val="204"/>
      </rPr>
      <t xml:space="preserve"> хирургических</t>
    </r>
    <r>
      <rPr>
        <sz val="10"/>
        <rFont val="Times New Roman"/>
        <family val="1"/>
        <charset val="204"/>
      </rPr>
      <t xml:space="preserve"> больных:</t>
    </r>
  </si>
  <si>
    <r>
      <t xml:space="preserve"> для </t>
    </r>
    <r>
      <rPr>
        <b/>
        <sz val="10"/>
        <rFont val="Times New Roman"/>
        <family val="1"/>
        <charset val="204"/>
      </rPr>
      <t xml:space="preserve">онкологических </t>
    </r>
    <r>
      <rPr>
        <sz val="10"/>
        <rFont val="Times New Roman"/>
        <family val="1"/>
        <charset val="204"/>
      </rPr>
      <t>больных:</t>
    </r>
  </si>
  <si>
    <r>
      <rPr>
        <b/>
        <sz val="10"/>
        <rFont val="Times New Roman"/>
        <family val="1"/>
        <charset val="204"/>
      </rPr>
      <t>для детей</t>
    </r>
    <r>
      <rPr>
        <sz val="10"/>
        <rFont val="Times New Roman"/>
        <family val="1"/>
        <charset val="204"/>
      </rPr>
      <t xml:space="preserve"> (все профили): </t>
    </r>
  </si>
  <si>
    <r>
      <t xml:space="preserve"> для </t>
    </r>
    <r>
      <rPr>
        <b/>
        <sz val="10"/>
        <rFont val="Times New Roman"/>
        <family val="1"/>
        <charset val="204"/>
      </rPr>
      <t>терапевтических</t>
    </r>
    <r>
      <rPr>
        <sz val="10"/>
        <rFont val="Times New Roman"/>
        <family val="1"/>
        <charset val="204"/>
      </rPr>
      <t xml:space="preserve"> больных включены койки:</t>
    </r>
  </si>
  <si>
    <r>
      <t>для</t>
    </r>
    <r>
      <rPr>
        <b/>
        <sz val="10"/>
        <rFont val="Times New Roman"/>
        <family val="1"/>
        <charset val="204"/>
      </rPr>
      <t xml:space="preserve"> беременных</t>
    </r>
    <r>
      <rPr>
        <sz val="10"/>
        <rFont val="Times New Roman"/>
        <family val="1"/>
        <charset val="204"/>
      </rPr>
      <t xml:space="preserve"> женщин и рожениц</t>
    </r>
  </si>
  <si>
    <r>
      <t xml:space="preserve">для </t>
    </r>
    <r>
      <rPr>
        <b/>
        <sz val="10"/>
        <rFont val="Times New Roman"/>
        <family val="1"/>
        <charset val="204"/>
      </rPr>
      <t>гинекологических больных</t>
    </r>
  </si>
  <si>
    <t>для беременных женщин и рожениц, патология беременности.</t>
  </si>
  <si>
    <t xml:space="preserve"> гинекологические, для производства абортов.</t>
  </si>
  <si>
    <t>педиатрические</t>
  </si>
  <si>
    <t>Профили коек</t>
  </si>
  <si>
    <t>психотические расстройства, связанные
с употреблением алкоголя+синдром зависимости от алкоголя</t>
  </si>
  <si>
    <t>в том числе психотические расстройства, связанные с употреблением алкоголя (алкогольные психозы)</t>
  </si>
  <si>
    <t>4,01</t>
  </si>
  <si>
    <t>4,91</t>
  </si>
  <si>
    <t xml:space="preserve">аллергологические, гинекологические, гастроэнтерологические, гематологические, дерматологические, венерологические, неврологические, кардиологические, нефрологические, онкологические, оториноларингологические, офтальмологические, паллиативные, психиатрические, пульмонологические, педиатрические, реабилитационные соматические, реанимационные, ревматологические, травматологические, ортопедические, туберкулезные, урологические, хирургические, нейрохирургические, торакальной хирургии, хирургические гнойные, стоматологические, эндокринологические, инфекционные </t>
  </si>
  <si>
    <t xml:space="preserve">инфекционные </t>
  </si>
  <si>
    <t>инфекционные</t>
  </si>
  <si>
    <t>*Обеспеченность медицинскими работниками  посчитана на среднегодовую численность населения</t>
  </si>
  <si>
    <r>
      <rPr>
        <b/>
        <sz val="10"/>
        <rFont val="Times New Roman"/>
        <family val="1"/>
        <charset val="204"/>
      </rPr>
      <t xml:space="preserve"> специализированные</t>
    </r>
    <r>
      <rPr>
        <sz val="10"/>
        <rFont val="Times New Roman"/>
        <family val="1"/>
        <charset val="204"/>
      </rPr>
      <t xml:space="preserve"> койки для детей</t>
    </r>
  </si>
  <si>
    <t xml:space="preserve">ОБЩЕЕ ЧИСЛО ФИЗИЧЕСКИХ ЛИЦ СОТРУДНИКОВ,  ИМЕЮЩИХ КВАЛИФИКАЦИОННЫЕ КАТЕГОРИИ </t>
  </si>
  <si>
    <t>КВАЛИФИКАЦИОННЫЕ КАТЕГОРИИ МЕДИЦИНСКИХ КАДРОВ КАЛИНИНГРАДСКОЙ ОБЛАСТИ</t>
  </si>
  <si>
    <t>имеют категорию</t>
  </si>
  <si>
    <t>Всего инвали- дов</t>
  </si>
  <si>
    <t>По РФ (на 100 тыс. населения)</t>
  </si>
  <si>
    <t>По СЗФО (на 100 тыс. населения)</t>
  </si>
  <si>
    <t>ИЗ ЧИСЛА ОСМОТРЕННЫХ ,  ОПРЕДЕЛЕНЫ ГРУППЫ ЗДОРОВЬЯ (Ф.30 Т.2510)</t>
  </si>
  <si>
    <t xml:space="preserve">   Показатели, характеризующие естественное движение населения Калининградской области, сформированы на основании данных, выгруженых из Единого государственного реестра записей актов гражданского состояния (ЕГР ЗАГС)</t>
  </si>
  <si>
    <t>в   2 0 23 - 2 0 2 4 гг.</t>
  </si>
  <si>
    <t>в   2 0 2 3 - 2 0 2 4 гг.</t>
  </si>
  <si>
    <t xml:space="preserve">   Статистический сборник «Здравоохранение Калининградской области в цифрах в 2023-2024 гг.» содержит информацию о медико-демографических показателях, сети, кадрах и основных показателях деятельности медицинских организаций Калининградской области, а также о показателях здоровья населения в 2024 году в сравнении с 2023 годом. </t>
  </si>
  <si>
    <t>Все показатели  за 2024 год рассчитаны на численность населения по состоянию на 01.01.2024 года, при уточнении населения показатели могут несколько измениться.</t>
  </si>
  <si>
    <t>ПРИ   РОЖДЕНИИ   В   1991   -   2024 ГОДАХ  (число лет)</t>
  </si>
  <si>
    <t>ГБУЗ Калининградской области  "Советская центральная районная больница"</t>
  </si>
  <si>
    <t>Городские (5)</t>
  </si>
  <si>
    <t>Центральные районные больницы (16)</t>
  </si>
  <si>
    <t>взрослые (18 лет и старше) за  2023-2024 годы</t>
  </si>
  <si>
    <t>дети (0-17 лет включительно) за  2023 - 2024 годы</t>
  </si>
  <si>
    <t>СОСТАВ  БОЛЬНЫХ  В  СТАЦИОНАРЕ С ОСТРЫМИ СЕРДЕЧНО-СОСУДИСТЫМИ ЗАБОЛЕВАНИЯМИ,  СРОКИ  И  ИСХОД  ЛЕЧЕНИЯ взрослые       (18 лет и старше) за 2023-2024 годы</t>
  </si>
  <si>
    <t>дети (0-17 лет включительно) за 2023-2024 годы</t>
  </si>
  <si>
    <t xml:space="preserve">ХИРУРГИЧЕСКАЯ   РАБОТА   СТАЦИОНАРА   В   2023 - 2024 годах 
(форма 14, таблица 4000) </t>
  </si>
  <si>
    <t>2023-2024 годы</t>
  </si>
  <si>
    <t>ОПЕРАЦИИ  С  ПРИМЕНЕНИЕМ  ВЫСОКИХ  МЕДИЦИНСКИХ  ТЕХНОЛОГИЙ в 2023-2024 годах (форма 14, таблица 4000)</t>
  </si>
  <si>
    <t>ОБЩАЯ,   ПЕРВИЧНАЯ   ЗАБОЛЕВАЕМОСТЬ   И   ДИСПАНСЕРНОЕ  НАБЛЮДЕНИЕ  ВСЕГО НАСЕЛЕНИЯ в 2023 - 2024 годах</t>
  </si>
  <si>
    <t>(18 лет и старше)  в 2023 - 2024 годах</t>
  </si>
  <si>
    <t xml:space="preserve">(0 - 17 лет включительно)  в  2023 - 2024 годах    </t>
  </si>
  <si>
    <t>ДЕТСКОГО  НАСЕЛЕНИЯ (0 - 17 лет включительно)  в  2023-2024 годах</t>
  </si>
  <si>
    <t>ДЕТСКОГО  НАСЕЛЕНИЯ  (0 - 14 лет включительно)  в  2023-2024 годах</t>
  </si>
  <si>
    <t>ДЕТСКОГО  НАСЕЛЕНИЯ  (15 - 17 лет включительно)  в  2023-2024 годах</t>
  </si>
  <si>
    <t xml:space="preserve"> В 2023-2024 годах</t>
  </si>
  <si>
    <t>2024 год</t>
  </si>
  <si>
    <t>ЗАБОЛЕВАЕМОСТЬ   ДЕТЕЙ   ПЕРВОГО   ГОДА   ЖИЗНИ  в  2023 - 2024 годах</t>
  </si>
  <si>
    <t>в 2023 - 2024 годах</t>
  </si>
  <si>
    <t>ПОКАЗАТЕЛИ ДЕЯТЕЛЬНОСТИ РОДИЛЬНЫХ ДОМОВ И ЖЕНСКИХ КОНСУЛЬТАЦИЙ  в 2023 - 2024 годах</t>
  </si>
  <si>
    <t>РАСПРЕДЕЛЕНИЕ РОДИВШИХСЯ И УМЕРШИХ ПО МАССЕ ТЕЛА ПРИ РОЖДЕНИИ В  2023 - 2024  годах</t>
  </si>
  <si>
    <t>НЕОНАТАЛЬНЫЙ И АУДИЛОГИЧЕСКИЙ СКРИНИНГ У НОВОРОЖДЕННЫХ  в  2023 - 2024  годах</t>
  </si>
  <si>
    <t>СВЕДЕНИЯ О ПРЕРЫВАНИИ БЕРЕМЕННОСТИ  в 2023 - 2024 годах</t>
  </si>
  <si>
    <t>ВЕНЕРИЧЕСКАЯ   ЗАБОЛЕВАЕМОСТЬ   в 2023 - 2024 годах</t>
  </si>
  <si>
    <t>ПОЛОВЫМ  ПУТЕМ  в 2023- 2024 годах</t>
  </si>
  <si>
    <t>ЗАБОЛЕВАЕМОСТЬ ДЕРМАТОМИКОЗАМИ   И   ЧЕСОТКОЙ   в 2023 - 2024 годах</t>
  </si>
  <si>
    <t>И  КОНТИНГЕНТ  СОСТОЯЩИХ  НА  УЧЕТЕ  НА  КОНЕЦ  2023 - 2024 годах</t>
  </si>
  <si>
    <t xml:space="preserve">НОВООБРАЗОВАНИЯМИ В 2023 - 2024 годах </t>
  </si>
  <si>
    <t xml:space="preserve">по стадиям в 2023 - 2024 годах (%) </t>
  </si>
  <si>
    <t>НОВООБРАЗОВАНИЯМИ ПО ПОЛУ В 2023- 2024 годах</t>
  </si>
  <si>
    <t xml:space="preserve">  2023 - 2024 годах</t>
  </si>
  <si>
    <r>
      <t>       РАСПРЕДЕЛЕНИЕ ЗЛОКАЧЕСТВЕННЫХ НОВООБРАЗОВАНИЯ ПО СТАДИЯМ РАЗВИТИЯ ОПУХОЛЕВОГО ПРОЦЕССА  
в 2023 - 2024 годах</t>
    </r>
    <r>
      <rPr>
        <b/>
        <i/>
        <sz val="11"/>
        <rFont val="Arial"/>
        <family val="2"/>
        <charset val="204"/>
      </rPr>
      <t xml:space="preserve"> </t>
    </r>
  </si>
  <si>
    <t>2023 - 2024 годах</t>
  </si>
  <si>
    <t xml:space="preserve">в   2012 – 2024 годах,   на 100 000 соответствующего среднегодового населения </t>
  </si>
  <si>
    <t>2023 – 2024 годах</t>
  </si>
  <si>
    <t>2023– 2024 годы</t>
  </si>
  <si>
    <t>СМЕРТНОСТЬ   ОТ   ТУБЕРКУЛЕЗА  НА   100 000   НАСЕЛЕНИЯ   ЗА   2023 – 2024 годы</t>
  </si>
  <si>
    <t>КАЛИНИНГРАДСКОЙ   ОБЛАСТИ   в   2023 - 2024 годах</t>
  </si>
  <si>
    <t>НАСЕЛЕНИЯ КАЛИНИНГРАДСКОЙ   ОБЛАСТИ, 2023 - 2024 годы</t>
  </si>
  <si>
    <t>РАСПРЕДЕЛЕНИЕ СЛУЧАЕВ ВИЧ-ИНФЕКЦИИ ПО ВОЗРАСТУ   в  2023 - 2024 годах</t>
  </si>
  <si>
    <t>РАСПРЕДЕЛЕНИЕ ПАЦИЕНТОВ, СОСТОЯЩИХ В ЦЕНТРЕ НА ДИСПАНСЕРНОМ УЧЕТЕ ПО КЛИНИЧЕСКИМ СТАДИЯМ, 2023 - 2024 годы</t>
  </si>
  <si>
    <t>ДИНАМИКА ПОКАЗАТЕЛЕЙ ЗАБОЛЕВАЕМОСТИ И СМЕРТНОСТИ ВИЧ-ИНФИЦИРОВАННЫХ, 2023 - 2024 гг.</t>
  </si>
  <si>
    <t>ДОЛЯ ВИЧ-ИНФИЦИРОВАННЫХ СРЕДИ ВПЕРВЫЕ ЗАБОЛЕВШИХ ТУБЕРКУЛЕЗОМ В ДИНАМИКЕ ПО ГОДАМ, 2012 - 2024 годы</t>
  </si>
  <si>
    <t xml:space="preserve">УМЕРШИЕ   ОТ   СПИДа,  2020 - 2024 годы     </t>
  </si>
  <si>
    <t>в  2023 - 2024 годах</t>
  </si>
  <si>
    <t>СТРУКТУРА ВЫПОЛНЕННЫХ ВЫЕЗДОВ   в  2023  -   2024 годах</t>
  </si>
  <si>
    <t>МЕДИЦИНСКАЯ  ПОМОЩЬ,  ОКАЗАННАЯ  БРИГАДАМИ  СКОРОЙ  МЕДИЦИНСКОЙ  ПОМОЩИ  ПРИ  ВЫЕЗДАХ, 2023 - 2024 годы</t>
  </si>
  <si>
    <t xml:space="preserve">2023 - 2024 годы      </t>
  </si>
  <si>
    <t>ВРАЧИ  СТОМАТОЛОГИЧЕСКОГО ПРОФИЛЯ, 2023 - 2024 годы</t>
  </si>
  <si>
    <t xml:space="preserve">ОБЕСПЕЧЕННОСТЬ ВРАЧАМИ СТОМАТОЛОГИЧЕСКОГО ПРОФИЛЯ, 2023 - 2024 годы </t>
  </si>
  <si>
    <r>
      <rPr>
        <b/>
        <sz val="12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>, 
Калининградская область</t>
    </r>
  </si>
  <si>
    <t>ЧИСЛЕННОСТЬ НАСЕЛЕНИЯ КАЛИНИНГРАДСКОЙ ОБЛАСТИ НА 01.01.2024г. ПО ПОЛУ И ВОЗРАСТНЫМ ГРУППАМ (человек)</t>
  </si>
  <si>
    <t>Дети            (от 0 до 17 лет включительно)</t>
  </si>
  <si>
    <t>мальчики</t>
  </si>
  <si>
    <t>девочки</t>
  </si>
  <si>
    <t>их них: мужчин (16 - 62 лет)</t>
  </si>
  <si>
    <t>женщин (16-57 лет)</t>
  </si>
  <si>
    <t>из них: мальчики</t>
  </si>
  <si>
    <t xml:space="preserve">ЧИСЛЕННОСТЬ ПОСТОЯННОГО НАСЕЛЕНИЯ КАЛИНИНГРАДСКОЙ ОБЛАСТИ НА                         1 ЯНВАРЯ 2025 ГОДА                                                            </t>
  </si>
  <si>
    <r>
      <t>Численность  постоянного населения на</t>
    </r>
    <r>
      <rPr>
        <b/>
        <sz val="11"/>
        <rFont val="Times New Roman"/>
        <family val="1"/>
        <charset val="204"/>
      </rPr>
      <t xml:space="preserve"> 01.01.2025</t>
    </r>
    <r>
      <rPr>
        <sz val="11"/>
        <rFont val="Times New Roman"/>
        <family val="1"/>
        <charset val="204"/>
      </rPr>
      <t>г. (человек)</t>
    </r>
  </si>
  <si>
    <t xml:space="preserve">ЧИСЛЕННОСТЬ ПОСТОЯННОГО НАСЕЛЕНИЯ КАЛИНИНГРАДСКОЙ ОБЛАСТИ                        НА 1 ЯНВАРЯ 2025 ГОДА                                                            </t>
  </si>
  <si>
    <t>ЗА 2023 и 2024 годы</t>
  </si>
  <si>
    <t>2  0  2  4</t>
  </si>
  <si>
    <r>
      <t>(</t>
    </r>
    <r>
      <rPr>
        <b/>
        <i/>
        <sz val="11"/>
        <rFont val="Times New Roman"/>
        <family val="1"/>
        <charset val="204"/>
      </rPr>
      <t>На конец 2024 года</t>
    </r>
    <r>
      <rPr>
        <i/>
        <sz val="11"/>
        <rFont val="Times New Roman"/>
        <family val="1"/>
        <charset val="204"/>
      </rPr>
      <t>, в соответствии с номенклатурой МО, пр. МЗ РФ от 06.08.2013 № 529н)</t>
    </r>
  </si>
  <si>
    <t>ШТАТНАЯ СТРУКТУРА  МЕДИЦИНСКИХ ОРГАНИЗАЦИЙ КАЛИНИНГРАДСКОЙ ОБЛАСТИ  за 2024 год</t>
  </si>
  <si>
    <t>2024 год (физические лица)</t>
  </si>
  <si>
    <t xml:space="preserve">  2024 год (физические лица)</t>
  </si>
  <si>
    <t>Лихорадка Денге</t>
  </si>
  <si>
    <t xml:space="preserve">У ДЕТЕЙ (0 - 17 лет включительно)  в  2024  ГОДУ </t>
  </si>
  <si>
    <t xml:space="preserve">У  ВЗРОСЛЫХ  (18 лет и старше)  в  2024  году  </t>
  </si>
  <si>
    <t xml:space="preserve">Обеспеченность койками населения РФ и Калининградской области в 2024 году                 </t>
  </si>
  <si>
    <t>Обеспеченность койками на 10 тыс.населения КО соответствующего возраста</t>
  </si>
  <si>
    <t xml:space="preserve">Кроме того, доп. развернутые койки </t>
  </si>
  <si>
    <t>из них (из стр.80) койки для особых целей</t>
  </si>
  <si>
    <t xml:space="preserve">РАБОТА КОЙКИ ПО КАЛИНИНГРАДСКОЙ ОБЛАСТИ в 2024 году                 </t>
  </si>
  <si>
    <t xml:space="preserve">РАБОТА КОЙКИ по Калининградской области в 2024 году                 </t>
  </si>
  <si>
    <t>реабилитационные для детей с заболеваниями опорно-двигательного аппарата и периферической нервной системы</t>
  </si>
  <si>
    <t>Работа коек по основным профилям  Калининградской области 2024 года</t>
  </si>
  <si>
    <t>75,0</t>
  </si>
  <si>
    <t>…..</t>
  </si>
  <si>
    <t xml:space="preserve"> (на 100 тыс. взрослого населения ) </t>
  </si>
  <si>
    <t xml:space="preserve"> (  на 100 тыс. всего населения ) </t>
  </si>
  <si>
    <t xml:space="preserve"> ( на 100 тыс. детского населения) </t>
  </si>
  <si>
    <t xml:space="preserve">Обеспеченность койками на 10 тыс.населения РФ соответствующего возраста </t>
  </si>
  <si>
    <t>2 0 2 4</t>
  </si>
  <si>
    <t>РФ 2023</t>
  </si>
  <si>
    <t>РФ 2023*</t>
  </si>
  <si>
    <t>2023 год, РФ</t>
  </si>
  <si>
    <t>2024 год, РФ</t>
  </si>
  <si>
    <t>Младше трудо- способ- ного возрас- та 0-15лет</t>
  </si>
  <si>
    <t>Старше трудо-способ-ного возраста (муж.-63год и старше, женщ.-58лет и старше)</t>
  </si>
  <si>
    <t>ГБУЗ Калининградской области "Зеленоградская центральная районная больница имени В.М. Худалова"</t>
  </si>
  <si>
    <t>*- областные больницы (2), городские больницы (5), межрайонные больницы (1), ЦРБ (16), БСМП (1), специализированные больницы (5 (1 федеральная)), роддома (2), диспансеры (3), центры (4 (1 федеральный)).</t>
  </si>
  <si>
    <t>2-24 год (физические лица)</t>
  </si>
  <si>
    <t>в том числе: реабилитационные для детей с   заболеваниями центральной нервной системы и органов чувств</t>
  </si>
  <si>
    <t>*Источник:  Сборник "Социально – значимые заболевания населения России в 2023 году" ФГБУ «Центральный научно-исследовательский институт организации и информатизации здравоохранения» Министерства здравоохранения Российской Федерации</t>
  </si>
  <si>
    <t xml:space="preserve">ВСЕГО  НАСЕЛЕНИЯ  В  2023-2024 годах   (на 100 тыс.  всего населения) </t>
  </si>
  <si>
    <t xml:space="preserve">ВЗРОСЛОГО  НАСЕЛЕНИЯ  (18 лет и старше)  в  2023-2024 годах   (на 100 тыс. взрослого населения) </t>
  </si>
  <si>
    <t xml:space="preserve">ВЗРОСЛОГО  НАСЕЛЕНИЯ  (18 лет и старше)  в  2023-2024годах   (на 100 тыс.  взрослого населения) </t>
  </si>
  <si>
    <t xml:space="preserve">ВСЕГО  НАСЕЛЕНИЯ  В  2023 - 2024 годах   (на 100 тыс. всего населения) </t>
  </si>
  <si>
    <t>на 100 тыс.  населения</t>
  </si>
  <si>
    <t>на 100 тыс. населения</t>
  </si>
  <si>
    <t>4,85</t>
  </si>
  <si>
    <t>4,07</t>
  </si>
  <si>
    <t>*Распределение по  основным профилям коек, Сборник РФ,  2024</t>
  </si>
  <si>
    <t>Работа детских коек по основным профилям 2024 год</t>
  </si>
  <si>
    <t>онкологические, радиологические.</t>
  </si>
  <si>
    <t>терапевтические, кардиологические, гастроэнтерологические, аллергологические, реабилитационные, эндокринологические, гематологические, нефрологические, ревматологические, пульмонологические, геронтологические, профпатологические, токсикологические.</t>
  </si>
  <si>
    <t>нет данных</t>
  </si>
  <si>
    <t>ЧИСЛО ДНЕВНЫХ СТАЦИОНАРОВ МЕДИЦИНСКИХ ОРГАНИЗАЦИЙ КАЛИНИГРАДСКОЙ ОБЛАСТИ</t>
  </si>
  <si>
    <t>Субъект</t>
  </si>
  <si>
    <t>Количесво дневных стационаров</t>
  </si>
  <si>
    <t xml:space="preserve"> в стационарных условиях</t>
  </si>
  <si>
    <t xml:space="preserve"> в амбулаторных условиях</t>
  </si>
  <si>
    <t>ГАУ КО "Региональный перинатальный центр"</t>
  </si>
  <si>
    <t>ГБУЗ "Детская областная больница КО"</t>
  </si>
  <si>
    <t>ГБУЗ "Инфекционная больница КО"</t>
  </si>
  <si>
    <t>ГБУЗ "Наркологический диспансер КО"</t>
  </si>
  <si>
    <t>ГБУЗ "Областная клиническая больница КО"</t>
  </si>
  <si>
    <t>ГБУЗ "Областной онкологический центр КО"</t>
  </si>
  <si>
    <t>ГБУЗ "Противотуберкулезный диспансер КО"</t>
  </si>
  <si>
    <t>ГБУЗ "Психиатрическая больница КО"</t>
  </si>
  <si>
    <t>ГБУЗ "Центр общественного здоровья и медицинской профилактики КО"</t>
  </si>
  <si>
    <t>ГБУЗ "Центр специализированных видов медицинской помощи КО"</t>
  </si>
  <si>
    <t>ГБУЗ КО  "Городская больница № 2"</t>
  </si>
  <si>
    <t>ГБУЗ КО "Багратионовская ЦРБ"</t>
  </si>
  <si>
    <t>ГБУЗ КО "Балтийская ЦРБ"</t>
  </si>
  <si>
    <t>ГБУЗ КО "Гвардейская ЦРБ"</t>
  </si>
  <si>
    <t>ГБУЗ КО "ГДП № 6"</t>
  </si>
  <si>
    <t>ГБУЗ КО "Городская больница № 3"</t>
  </si>
  <si>
    <t>ГБУЗ КО "Городская больница № 4"</t>
  </si>
  <si>
    <t>ГБУЗ КО "Городская поликлиника № 3"</t>
  </si>
  <si>
    <t>ГБУЗ КО "Гурьевская ЦРБ"</t>
  </si>
  <si>
    <t>ГБУЗ КО "Гусевская ЦРБ"</t>
  </si>
  <si>
    <t>ГБУЗ КО "Зеленоградская ЦРБ"</t>
  </si>
  <si>
    <t>ГБУЗ КО "Краснознаменская ЦРБ"</t>
  </si>
  <si>
    <t>ГБУЗ КО "Ладушкинская ГБ"</t>
  </si>
  <si>
    <t>ГБУЗ КО "Мамоновская ГБ"</t>
  </si>
  <si>
    <t>ГБУЗ КО "Межрайонная больница №1"</t>
  </si>
  <si>
    <t>ГБУЗ КО "Неманская ЦРБ"</t>
  </si>
  <si>
    <t>ГБУЗ КО "Нестеровская ЦРБ"</t>
  </si>
  <si>
    <t>ГБУЗ КО "Озерская ЦРБ"</t>
  </si>
  <si>
    <t>ГБУЗ КО "Полесская ЦРБ"</t>
  </si>
  <si>
    <t>ГБУЗ КО "Правдинская ЦРБ"</t>
  </si>
  <si>
    <t>ГБУЗ КО "Родильный дом КО № 3"</t>
  </si>
  <si>
    <t>ГБУЗ КО "Родильный дом КО № 4"</t>
  </si>
  <si>
    <t>ГБУЗ КО "Светловская ЦРБ"</t>
  </si>
  <si>
    <t>ГБУЗ КО "Славская ЦРБ"</t>
  </si>
  <si>
    <t>ГБУЗ КО "Советская ЦГБ"</t>
  </si>
  <si>
    <t>ГБУЗ КО "ЦГКБ"</t>
  </si>
  <si>
    <t>ГБУЗ КО "Черняховская ЦРБ"</t>
  </si>
  <si>
    <t>ФГУ детский ортопедический санаторий "Пионерск"</t>
  </si>
  <si>
    <t>СЗ ФО</t>
  </si>
  <si>
    <t>ЧИСЛО КОЕК В ДНЕВНЫХ СТАЦИОНАРАХ МЕДИЦИНСКИХ ОРГАНИЗАЦИЙ КАЛИНИНГРАДСКОЙ ОБЛАСТИ</t>
  </si>
  <si>
    <t>в дневных стационарах МО оказывающих медицинскую помощь в стационарных условиях</t>
  </si>
  <si>
    <t>в дневных стационарах МО оказывающих медицинскую помощь в амбулаторных условиях</t>
  </si>
  <si>
    <t>всего коек</t>
  </si>
  <si>
    <t>обеспеченность на 10000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</si>
</sst>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\M\o\n\t\h\ \D.\y\y\y\y"/>
    <numFmt numFmtId="170" formatCode="[$-419]General"/>
    <numFmt numFmtId="171" formatCode="0&quot;   &quot;"/>
    <numFmt numFmtId="172" formatCode="0.0"/>
    <numFmt numFmtId="173" formatCode="[=0]&quot;₽&quot;;General"/>
    <numFmt numFmtId="174" formatCode="0.0;[Red]\-0.0"/>
    <numFmt numFmtId="175" formatCode="0.00_ ;[Red]\-0.00\ "/>
    <numFmt numFmtId="176" formatCode="#,##0.0"/>
    <numFmt numFmtId="177" formatCode="#,##0.0_р_."/>
    <numFmt numFmtId="178" formatCode="_-* #,##0_р_._-;\-* #,##0_р_._-;_-* &quot;-&quot;??_р_._-;_-@_-"/>
    <numFmt numFmtId="179" formatCode="[=0]&quot;&quot;;General"/>
    <numFmt numFmtId="180" formatCode="0.0;[Red]0.0"/>
    <numFmt numFmtId="181" formatCode="_-* #,##0.0_-;\-* #,##0.0_-;_-* &quot;-&quot;??_-;_-@_-"/>
    <numFmt numFmtId="182" formatCode="0;[Red]0"/>
    <numFmt numFmtId="183" formatCode="\-"/>
  </numFmts>
  <fonts count="1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Georgia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sz val="11"/>
      <color rgb="FF000000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</font>
    <font>
      <sz val="12"/>
      <name val="Times New Roman"/>
      <family val="2"/>
    </font>
    <font>
      <sz val="11"/>
      <color indexed="8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9"/>
      <color indexed="8"/>
      <name val="Times New Roman"/>
      <family val="2"/>
    </font>
    <font>
      <sz val="11"/>
      <name val="Times New Roman"/>
      <family val="1"/>
    </font>
    <font>
      <b/>
      <i/>
      <sz val="10"/>
      <name val="Times New Roman"/>
      <family val="1"/>
      <charset val="204"/>
    </font>
    <font>
      <i/>
      <sz val="7"/>
      <color indexed="8"/>
      <name val="Times New Roman"/>
      <family val="2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8"/>
      <name val="Times New Roman"/>
      <family val="2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2"/>
    </font>
    <font>
      <sz val="12"/>
      <name val="Times New Roman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Arial Cyr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Arial Cyr"/>
      <charset val="204"/>
    </font>
    <font>
      <b/>
      <i/>
      <sz val="11"/>
      <name val="Arial"/>
      <family val="2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9"/>
      <color rgb="FFFF0000"/>
      <name val="Times New Roman"/>
      <family val="1"/>
      <charset val="204"/>
    </font>
    <font>
      <b/>
      <sz val="8"/>
      <name val="Arial"/>
      <family val="2"/>
      <charset val="204"/>
    </font>
    <font>
      <i/>
      <sz val="10"/>
      <name val="Times New Roman"/>
      <family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2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2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2"/>
    </font>
    <font>
      <b/>
      <i/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6">
    <xf numFmtId="0" fontId="0" fillId="0" borderId="0"/>
    <xf numFmtId="0" fontId="1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0">
      <protection locked="0"/>
    </xf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24" fillId="0" borderId="0">
      <protection locked="0"/>
    </xf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24" fillId="0" borderId="0">
      <protection locked="0"/>
    </xf>
    <xf numFmtId="170" fontId="25" fillId="0" borderId="0"/>
    <xf numFmtId="0" fontId="24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/>
    <xf numFmtId="0" fontId="24" fillId="0" borderId="0">
      <protection locked="0"/>
    </xf>
    <xf numFmtId="0" fontId="24" fillId="0" borderId="1">
      <protection locked="0"/>
    </xf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8" fillId="7" borderId="2" applyNumberFormat="0" applyAlignment="0" applyProtection="0"/>
    <xf numFmtId="0" fontId="29" fillId="20" borderId="3" applyNumberFormat="0" applyAlignment="0" applyProtection="0"/>
    <xf numFmtId="0" fontId="30" fillId="20" borderId="2" applyNumberFormat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7" applyNumberFormat="0" applyFill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0" fontId="11" fillId="0" borderId="0"/>
    <xf numFmtId="0" fontId="43" fillId="0" borderId="0"/>
    <xf numFmtId="0" fontId="43" fillId="0" borderId="0"/>
    <xf numFmtId="0" fontId="12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2" fillId="23" borderId="9" applyNumberFormat="0" applyFont="0" applyAlignment="0" applyProtection="0"/>
    <xf numFmtId="0" fontId="22" fillId="23" borderId="9" applyNumberFormat="0" applyFont="0" applyAlignment="0" applyProtection="0"/>
    <xf numFmtId="9" fontId="12" fillId="0" borderId="0" applyFont="0" applyFill="0" applyBorder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166" fontId="12" fillId="0" borderId="0" applyFont="0" applyFill="0" applyBorder="0" applyAlignment="0" applyProtection="0"/>
    <xf numFmtId="0" fontId="48" fillId="4" borderId="0" applyNumberFormat="0" applyBorder="0" applyAlignment="0" applyProtection="0"/>
    <xf numFmtId="0" fontId="27" fillId="0" borderId="0"/>
    <xf numFmtId="0" fontId="12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9" fontId="39" fillId="0" borderId="0" applyFont="0" applyFill="0" applyBorder="0" applyAlignment="0" applyProtection="0"/>
    <xf numFmtId="0" fontId="10" fillId="0" borderId="0"/>
    <xf numFmtId="0" fontId="102" fillId="0" borderId="0"/>
    <xf numFmtId="0" fontId="40" fillId="0" borderId="0"/>
    <xf numFmtId="0" fontId="12" fillId="0" borderId="0"/>
    <xf numFmtId="0" fontId="40" fillId="0" borderId="0"/>
    <xf numFmtId="0" fontId="38" fillId="0" borderId="0" applyNumberFormat="0" applyFont="0" applyFill="0" applyBorder="0" applyAlignment="0" applyProtection="0">
      <alignment vertical="top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44" applyNumberFormat="0" applyFont="0" applyAlignment="0" applyProtection="0"/>
    <xf numFmtId="0" fontId="22" fillId="23" borderId="49" applyNumberFormat="0" applyFont="0" applyAlignment="0" applyProtection="0"/>
    <xf numFmtId="0" fontId="22" fillId="23" borderId="54" applyNumberFormat="0" applyFont="0" applyAlignment="0" applyProtection="0"/>
    <xf numFmtId="0" fontId="12" fillId="23" borderId="54" applyNumberFormat="0" applyFont="0" applyAlignment="0" applyProtection="0"/>
    <xf numFmtId="0" fontId="34" fillId="0" borderId="43" applyNumberFormat="0" applyFill="0" applyAlignment="0" applyProtection="0"/>
    <xf numFmtId="0" fontId="34" fillId="0" borderId="36" applyNumberFormat="0" applyFill="0" applyAlignment="0" applyProtection="0"/>
    <xf numFmtId="0" fontId="34" fillId="0" borderId="48" applyNumberFormat="0" applyFill="0" applyAlignment="0" applyProtection="0"/>
    <xf numFmtId="0" fontId="34" fillId="0" borderId="53" applyNumberFormat="0" applyFill="0" applyAlignment="0" applyProtection="0"/>
    <xf numFmtId="0" fontId="30" fillId="20" borderId="34" applyNumberFormat="0" applyAlignment="0" applyProtection="0"/>
    <xf numFmtId="0" fontId="29" fillId="20" borderId="35" applyNumberFormat="0" applyAlignment="0" applyProtection="0"/>
    <xf numFmtId="0" fontId="28" fillId="7" borderId="34" applyNumberFormat="0" applyAlignment="0" applyProtection="0"/>
    <xf numFmtId="0" fontId="30" fillId="20" borderId="41" applyNumberFormat="0" applyAlignment="0" applyProtection="0"/>
    <xf numFmtId="0" fontId="29" fillId="20" borderId="42" applyNumberFormat="0" applyAlignment="0" applyProtection="0"/>
    <xf numFmtId="0" fontId="28" fillId="7" borderId="41" applyNumberFormat="0" applyAlignment="0" applyProtection="0"/>
    <xf numFmtId="0" fontId="30" fillId="20" borderId="46" applyNumberFormat="0" applyAlignment="0" applyProtection="0"/>
    <xf numFmtId="0" fontId="30" fillId="20" borderId="51" applyNumberFormat="0" applyAlignment="0" applyProtection="0"/>
    <xf numFmtId="0" fontId="29" fillId="20" borderId="5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7" borderId="46" applyNumberFormat="0" applyAlignment="0" applyProtection="0"/>
    <xf numFmtId="0" fontId="28" fillId="7" borderId="5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23" borderId="37" applyNumberFormat="0" applyFont="0" applyAlignment="0" applyProtection="0"/>
    <xf numFmtId="0" fontId="22" fillId="23" borderId="37" applyNumberFormat="0" applyFont="0" applyAlignment="0" applyProtection="0"/>
    <xf numFmtId="0" fontId="12" fillId="23" borderId="49" applyNumberFormat="0" applyFont="0" applyAlignment="0" applyProtection="0"/>
    <xf numFmtId="0" fontId="12" fillId="23" borderId="44" applyNumberFormat="0" applyFont="0" applyAlignment="0" applyProtection="0"/>
    <xf numFmtId="0" fontId="29" fillId="20" borderId="4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7" borderId="51" applyNumberFormat="0" applyAlignment="0" applyProtection="0"/>
    <xf numFmtId="0" fontId="28" fillId="7" borderId="51" applyNumberFormat="0" applyAlignment="0" applyProtection="0"/>
    <xf numFmtId="0" fontId="28" fillId="7" borderId="51" applyNumberFormat="0" applyAlignment="0" applyProtection="0"/>
    <xf numFmtId="0" fontId="29" fillId="20" borderId="52" applyNumberFormat="0" applyAlignment="0" applyProtection="0"/>
    <xf numFmtId="0" fontId="29" fillId="20" borderId="52" applyNumberFormat="0" applyAlignment="0" applyProtection="0"/>
    <xf numFmtId="0" fontId="29" fillId="20" borderId="52" applyNumberFormat="0" applyAlignment="0" applyProtection="0"/>
    <xf numFmtId="0" fontId="30" fillId="20" borderId="51" applyNumberFormat="0" applyAlignment="0" applyProtection="0"/>
    <xf numFmtId="0" fontId="30" fillId="20" borderId="51" applyNumberFormat="0" applyAlignment="0" applyProtection="0"/>
    <xf numFmtId="0" fontId="30" fillId="20" borderId="51" applyNumberFormat="0" applyAlignment="0" applyProtection="0"/>
    <xf numFmtId="0" fontId="34" fillId="0" borderId="53" applyNumberFormat="0" applyFill="0" applyAlignment="0" applyProtection="0"/>
    <xf numFmtId="0" fontId="34" fillId="0" borderId="53" applyNumberFormat="0" applyFill="0" applyAlignment="0" applyProtection="0"/>
    <xf numFmtId="0" fontId="34" fillId="0" borderId="5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23" borderId="54" applyNumberFormat="0" applyFont="0" applyAlignment="0" applyProtection="0"/>
    <xf numFmtId="0" fontId="12" fillId="23" borderId="54" applyNumberFormat="0" applyFont="0" applyAlignment="0" applyProtection="0"/>
    <xf numFmtId="0" fontId="12" fillId="23" borderId="54" applyNumberFormat="0" applyFont="0" applyAlignment="0" applyProtection="0"/>
    <xf numFmtId="0" fontId="22" fillId="23" borderId="54" applyNumberFormat="0" applyFont="0" applyAlignment="0" applyProtection="0"/>
    <xf numFmtId="0" fontId="22" fillId="23" borderId="54" applyNumberFormat="0" applyFont="0" applyAlignment="0" applyProtection="0"/>
    <xf numFmtId="0" fontId="22" fillId="23" borderId="54" applyNumberFormat="0" applyFont="0" applyAlignment="0" applyProtection="0"/>
    <xf numFmtId="0" fontId="1" fillId="0" borderId="0"/>
  </cellStyleXfs>
  <cellXfs count="1721">
    <xf numFmtId="0" fontId="0" fillId="0" borderId="0" xfId="0"/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1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1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49" fontId="18" fillId="0" borderId="0" xfId="0" applyNumberFormat="1" applyFont="1" applyAlignment="1">
      <alignment horizontal="justify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2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1" applyFont="1" applyAlignment="1">
      <alignment horizontal="justify" vertical="center" wrapText="1"/>
    </xf>
    <xf numFmtId="0" fontId="43" fillId="0" borderId="0" xfId="0" applyFont="1"/>
    <xf numFmtId="0" fontId="43" fillId="24" borderId="0" xfId="0" applyFont="1" applyFill="1"/>
    <xf numFmtId="0" fontId="43" fillId="0" borderId="11" xfId="0" applyFont="1" applyBorder="1" applyAlignment="1">
      <alignment horizontal="left" vertical="center" wrapText="1"/>
    </xf>
    <xf numFmtId="0" fontId="43" fillId="0" borderId="0" xfId="90" applyFont="1" applyFill="1" applyAlignment="1">
      <alignment vertical="center"/>
    </xf>
    <xf numFmtId="0" fontId="50" fillId="0" borderId="0" xfId="90" applyFont="1" applyFill="1" applyAlignment="1">
      <alignment vertical="center"/>
    </xf>
    <xf numFmtId="172" fontId="50" fillId="0" borderId="0" xfId="90" applyNumberFormat="1" applyFont="1" applyFill="1" applyBorder="1" applyAlignment="1">
      <alignment horizontal="centerContinuous" vertical="center"/>
    </xf>
    <xf numFmtId="172" fontId="50" fillId="0" borderId="11" xfId="90" quotePrefix="1" applyNumberFormat="1" applyFont="1" applyFill="1" applyBorder="1" applyAlignment="1">
      <alignment horizontal="center" vertical="center"/>
    </xf>
    <xf numFmtId="172" fontId="43" fillId="0" borderId="0" xfId="74" applyNumberFormat="1" applyFont="1" applyFill="1" applyAlignment="1">
      <alignment vertical="center"/>
    </xf>
    <xf numFmtId="0" fontId="18" fillId="0" borderId="0" xfId="90" applyFont="1" applyFill="1" applyAlignment="1">
      <alignment vertical="center"/>
    </xf>
    <xf numFmtId="0" fontId="43" fillId="0" borderId="0" xfId="90" applyFont="1" applyAlignment="1">
      <alignment vertical="center"/>
    </xf>
    <xf numFmtId="0" fontId="50" fillId="0" borderId="0" xfId="90" applyFont="1" applyAlignment="1">
      <alignment vertical="center"/>
    </xf>
    <xf numFmtId="0" fontId="18" fillId="0" borderId="0" xfId="90" applyFont="1" applyAlignment="1">
      <alignment vertical="center"/>
    </xf>
    <xf numFmtId="0" fontId="58" fillId="0" borderId="0" xfId="0" applyFont="1"/>
    <xf numFmtId="172" fontId="18" fillId="0" borderId="11" xfId="0" applyNumberFormat="1" applyFont="1" applyBorder="1" applyAlignment="1">
      <alignment horizontal="center" vertical="center" wrapText="1"/>
    </xf>
    <xf numFmtId="172" fontId="18" fillId="0" borderId="11" xfId="0" applyNumberFormat="1" applyFont="1" applyBorder="1" applyAlignment="1">
      <alignment horizontal="center" vertical="center"/>
    </xf>
    <xf numFmtId="0" fontId="0" fillId="0" borderId="0" xfId="0" applyFont="1"/>
    <xf numFmtId="0" fontId="18" fillId="25" borderId="11" xfId="0" applyFont="1" applyFill="1" applyBorder="1" applyAlignment="1">
      <alignment horizontal="center" vertical="center" wrapText="1"/>
    </xf>
    <xf numFmtId="172" fontId="43" fillId="0" borderId="0" xfId="0" applyNumberFormat="1" applyFont="1"/>
    <xf numFmtId="0" fontId="18" fillId="25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2" fillId="0" borderId="0" xfId="0" applyFont="1"/>
    <xf numFmtId="0" fontId="18" fillId="0" borderId="11" xfId="0" applyFont="1" applyBorder="1" applyAlignment="1">
      <alignment horizontal="center"/>
    </xf>
    <xf numFmtId="0" fontId="18" fillId="25" borderId="11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2" fontId="18" fillId="24" borderId="11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0" fillId="0" borderId="0" xfId="0" applyAlignment="1">
      <alignment horizontal="center" vertical="center"/>
    </xf>
    <xf numFmtId="2" fontId="59" fillId="0" borderId="11" xfId="0" applyNumberFormat="1" applyFont="1" applyBorder="1" applyAlignment="1">
      <alignment horizontal="center" vertical="center" wrapText="1"/>
    </xf>
    <xf numFmtId="2" fontId="59" fillId="0" borderId="11" xfId="0" applyNumberFormat="1" applyFont="1" applyFill="1" applyBorder="1" applyAlignment="1">
      <alignment horizontal="center" vertical="center" wrapText="1"/>
    </xf>
    <xf numFmtId="2" fontId="59" fillId="0" borderId="11" xfId="0" applyNumberFormat="1" applyFont="1" applyBorder="1" applyAlignment="1">
      <alignment horizontal="center" vertical="center"/>
    </xf>
    <xf numFmtId="1" fontId="59" fillId="0" borderId="11" xfId="0" applyNumberFormat="1" applyFont="1" applyFill="1" applyBorder="1" applyAlignment="1">
      <alignment horizontal="center" vertical="center" wrapText="1"/>
    </xf>
    <xf numFmtId="2" fontId="18" fillId="0" borderId="11" xfId="69" applyNumberFormat="1" applyFont="1" applyBorder="1" applyAlignment="1">
      <alignment horizontal="center" vertical="center"/>
    </xf>
    <xf numFmtId="0" fontId="0" fillId="24" borderId="0" xfId="0" applyFill="1"/>
    <xf numFmtId="0" fontId="61" fillId="0" borderId="0" xfId="0" applyFont="1" applyFill="1" applyAlignment="1">
      <alignment wrapText="1"/>
    </xf>
    <xf numFmtId="0" fontId="43" fillId="0" borderId="0" xfId="0" applyFont="1" applyFill="1"/>
    <xf numFmtId="0" fontId="43" fillId="0" borderId="0" xfId="0" applyNumberFormat="1" applyFont="1" applyFill="1" applyAlignment="1">
      <alignment horizontal="left" wrapText="1"/>
    </xf>
    <xf numFmtId="0" fontId="43" fillId="0" borderId="0" xfId="0" applyNumberFormat="1" applyFont="1" applyFill="1" applyAlignment="1">
      <alignment horizontal="center" vertical="center"/>
    </xf>
    <xf numFmtId="0" fontId="57" fillId="0" borderId="11" xfId="0" applyNumberFormat="1" applyFont="1" applyFill="1" applyBorder="1" applyAlignment="1">
      <alignment horizontal="left" vertical="center" wrapText="1"/>
    </xf>
    <xf numFmtId="0" fontId="53" fillId="0" borderId="0" xfId="0" applyNumberFormat="1" applyFont="1" applyFill="1" applyAlignment="1">
      <alignment horizontal="left"/>
    </xf>
    <xf numFmtId="0" fontId="50" fillId="0" borderId="11" xfId="0" applyNumberFormat="1" applyFont="1" applyFill="1" applyBorder="1" applyAlignment="1">
      <alignment horizontal="left" vertical="center" wrapText="1" indent="2"/>
    </xf>
    <xf numFmtId="0" fontId="54" fillId="0" borderId="0" xfId="0" applyNumberFormat="1" applyFont="1" applyFill="1" applyBorder="1" applyAlignment="1">
      <alignment horizontal="left" vertical="center" wrapText="1"/>
    </xf>
    <xf numFmtId="4" fontId="57" fillId="24" borderId="0" xfId="92" applyNumberFormat="1" applyFont="1" applyFill="1" applyBorder="1" applyAlignment="1">
      <alignment horizontal="center" vertical="center" wrapText="1"/>
    </xf>
    <xf numFmtId="3" fontId="57" fillId="24" borderId="0" xfId="92" applyNumberFormat="1" applyFont="1" applyFill="1" applyBorder="1" applyAlignment="1">
      <alignment horizontal="center" vertical="center" wrapText="1"/>
    </xf>
    <xf numFmtId="0" fontId="51" fillId="0" borderId="0" xfId="0" applyNumberFormat="1" applyFont="1" applyFill="1" applyAlignment="1">
      <alignment horizontal="left" wrapText="1"/>
    </xf>
    <xf numFmtId="0" fontId="62" fillId="0" borderId="0" xfId="0" applyNumberFormat="1" applyFont="1" applyFill="1" applyAlignment="1">
      <alignment horizontal="left" wrapText="1"/>
    </xf>
    <xf numFmtId="0" fontId="42" fillId="0" borderId="0" xfId="75"/>
    <xf numFmtId="0" fontId="62" fillId="24" borderId="11" xfId="1" applyFont="1" applyFill="1" applyBorder="1" applyAlignment="1">
      <alignment horizontal="center" vertical="center" wrapText="1"/>
    </xf>
    <xf numFmtId="0" fontId="43" fillId="24" borderId="11" xfId="1" applyFont="1" applyFill="1" applyBorder="1" applyAlignment="1">
      <alignment horizontal="center" vertical="center" wrapText="1"/>
    </xf>
    <xf numFmtId="0" fontId="65" fillId="24" borderId="12" xfId="94" applyNumberFormat="1" applyFont="1" applyFill="1" applyBorder="1" applyAlignment="1">
      <alignment horizontal="left" vertical="center" wrapText="1"/>
    </xf>
    <xf numFmtId="172" fontId="17" fillId="24" borderId="11" xfId="0" applyNumberFormat="1" applyFont="1" applyFill="1" applyBorder="1" applyAlignment="1">
      <alignment horizontal="center" vertical="center" wrapText="1"/>
    </xf>
    <xf numFmtId="1" fontId="42" fillId="0" borderId="0" xfId="75" applyNumberFormat="1"/>
    <xf numFmtId="0" fontId="68" fillId="0" borderId="0" xfId="75" applyFont="1"/>
    <xf numFmtId="0" fontId="62" fillId="24" borderId="11" xfId="0" applyFont="1" applyFill="1" applyBorder="1" applyAlignment="1">
      <alignment horizontal="center" vertical="center" wrapText="1"/>
    </xf>
    <xf numFmtId="0" fontId="70" fillId="0" borderId="0" xfId="75" applyFont="1" applyFill="1"/>
    <xf numFmtId="0" fontId="62" fillId="0" borderId="11" xfId="0" applyFont="1" applyFill="1" applyBorder="1" applyAlignment="1">
      <alignment horizontal="center" vertical="center" wrapText="1"/>
    </xf>
    <xf numFmtId="0" fontId="18" fillId="0" borderId="11" xfId="0" applyNumberFormat="1" applyFont="1" applyBorder="1" applyAlignment="1">
      <alignment horizontal="center" vertical="center" wrapText="1"/>
    </xf>
    <xf numFmtId="0" fontId="68" fillId="0" borderId="0" xfId="75" applyFont="1" applyFill="1"/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50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62" fillId="0" borderId="0" xfId="0" applyFont="1" applyAlignment="1">
      <alignment wrapText="1"/>
    </xf>
    <xf numFmtId="0" fontId="43" fillId="0" borderId="0" xfId="0" applyFont="1" applyAlignment="1">
      <alignment vertical="center" wrapText="1"/>
    </xf>
    <xf numFmtId="0" fontId="51" fillId="0" borderId="19" xfId="0" applyFont="1" applyBorder="1" applyAlignment="1">
      <alignment horizontal="right" vertical="center" wrapText="1"/>
    </xf>
    <xf numFmtId="0" fontId="43" fillId="0" borderId="0" xfId="0" applyFont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51" fillId="0" borderId="19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80" fillId="0" borderId="0" xfId="99" applyNumberFormat="1" applyFont="1" applyBorder="1" applyAlignment="1">
      <alignment horizontal="left" wrapText="1"/>
    </xf>
    <xf numFmtId="0" fontId="0" fillId="0" borderId="0" xfId="0" applyFont="1" applyFill="1"/>
    <xf numFmtId="0" fontId="0" fillId="0" borderId="0" xfId="0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0" fontId="57" fillId="0" borderId="11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2" fontId="50" fillId="0" borderId="11" xfId="0" applyNumberFormat="1" applyFont="1" applyBorder="1" applyAlignment="1">
      <alignment horizontal="center" vertical="center"/>
    </xf>
    <xf numFmtId="2" fontId="57" fillId="0" borderId="11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83" fillId="0" borderId="0" xfId="0" applyFont="1"/>
    <xf numFmtId="176" fontId="0" fillId="0" borderId="0" xfId="0" applyNumberFormat="1"/>
    <xf numFmtId="1" fontId="18" fillId="24" borderId="11" xfId="72" applyNumberFormat="1" applyFont="1" applyFill="1" applyBorder="1" applyAlignment="1">
      <alignment horizontal="center" vertical="center"/>
    </xf>
    <xf numFmtId="1" fontId="18" fillId="0" borderId="0" xfId="99" applyNumberFormat="1" applyFont="1" applyBorder="1" applyAlignment="1">
      <alignment horizontal="center" vertical="center"/>
    </xf>
    <xf numFmtId="0" fontId="12" fillId="0" borderId="0" xfId="1"/>
    <xf numFmtId="0" fontId="57" fillId="0" borderId="11" xfId="1" applyFont="1" applyBorder="1" applyAlignment="1">
      <alignment horizontal="center" vertical="center" wrapText="1"/>
    </xf>
    <xf numFmtId="0" fontId="18" fillId="0" borderId="12" xfId="1" applyFont="1" applyBorder="1" applyAlignment="1">
      <alignment vertical="center" wrapText="1"/>
    </xf>
    <xf numFmtId="172" fontId="18" fillId="0" borderId="11" xfId="103" applyNumberFormat="1" applyFont="1" applyFill="1" applyBorder="1" applyAlignment="1">
      <alignment horizontal="center" vertical="center" wrapText="1"/>
    </xf>
    <xf numFmtId="0" fontId="18" fillId="24" borderId="12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11" xfId="1" applyFont="1" applyBorder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51" fillId="0" borderId="11" xfId="1" applyFont="1" applyBorder="1" applyAlignment="1">
      <alignment horizontal="center" vertical="center" wrapText="1"/>
    </xf>
    <xf numFmtId="0" fontId="51" fillId="0" borderId="11" xfId="1" applyFont="1" applyFill="1" applyBorder="1" applyAlignment="1">
      <alignment horizontal="center" vertical="center" wrapText="1"/>
    </xf>
    <xf numFmtId="0" fontId="50" fillId="0" borderId="11" xfId="1" applyFont="1" applyBorder="1" applyAlignment="1">
      <alignment horizontal="left" vertical="center" wrapText="1"/>
    </xf>
    <xf numFmtId="0" fontId="43" fillId="0" borderId="0" xfId="1" applyFont="1"/>
    <xf numFmtId="0" fontId="56" fillId="0" borderId="11" xfId="1" applyFont="1" applyBorder="1" applyAlignment="1">
      <alignment horizontal="left" vertical="center" wrapText="1"/>
    </xf>
    <xf numFmtId="0" fontId="62" fillId="24" borderId="0" xfId="1" applyFont="1" applyFill="1"/>
    <xf numFmtId="0" fontId="62" fillId="0" borderId="0" xfId="1" applyFont="1"/>
    <xf numFmtId="0" fontId="43" fillId="0" borderId="0" xfId="1" applyFont="1" applyFill="1"/>
    <xf numFmtId="0" fontId="52" fillId="0" borderId="11" xfId="1" applyFont="1" applyBorder="1" applyAlignment="1">
      <alignment horizontal="center" vertical="center" wrapText="1"/>
    </xf>
    <xf numFmtId="0" fontId="52" fillId="0" borderId="11" xfId="1" applyFont="1" applyFill="1" applyBorder="1" applyAlignment="1">
      <alignment horizontal="center" vertical="center" wrapText="1"/>
    </xf>
    <xf numFmtId="0" fontId="90" fillId="0" borderId="11" xfId="1" applyFont="1" applyBorder="1" applyAlignment="1">
      <alignment horizontal="left" vertical="center" wrapText="1"/>
    </xf>
    <xf numFmtId="0" fontId="92" fillId="0" borderId="11" xfId="107" applyNumberFormat="1" applyFont="1" applyBorder="1" applyAlignment="1">
      <alignment horizontal="left" vertical="center" wrapText="1"/>
    </xf>
    <xf numFmtId="0" fontId="57" fillId="0" borderId="11" xfId="1" applyFont="1" applyBorder="1" applyAlignment="1">
      <alignment horizontal="left" vertical="center" wrapText="1"/>
    </xf>
    <xf numFmtId="0" fontId="57" fillId="0" borderId="11" xfId="1" applyFont="1" applyFill="1" applyBorder="1" applyAlignment="1">
      <alignment vertical="center"/>
    </xf>
    <xf numFmtId="0" fontId="90" fillId="0" borderId="11" xfId="1" applyFont="1" applyBorder="1" applyAlignment="1">
      <alignment vertical="center" wrapText="1"/>
    </xf>
    <xf numFmtId="0" fontId="90" fillId="0" borderId="11" xfId="1" applyFont="1" applyBorder="1" applyAlignment="1">
      <alignment horizontal="left" vertical="center" wrapText="1" inden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172" fontId="60" fillId="0" borderId="11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wrapText="1"/>
    </xf>
    <xf numFmtId="1" fontId="95" fillId="24" borderId="11" xfId="115" applyNumberFormat="1" applyFont="1" applyFill="1" applyBorder="1" applyAlignment="1">
      <alignment horizontal="center" vertical="center" wrapText="1"/>
    </xf>
    <xf numFmtId="1" fontId="18" fillId="24" borderId="11" xfId="11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wrapText="1"/>
    </xf>
    <xf numFmtId="0" fontId="43" fillId="0" borderId="0" xfId="116" applyFont="1" applyAlignment="1">
      <alignment horizontal="left"/>
    </xf>
    <xf numFmtId="0" fontId="52" fillId="0" borderId="0" xfId="116" applyFont="1"/>
    <xf numFmtId="3" fontId="43" fillId="0" borderId="0" xfId="116" applyNumberFormat="1" applyFont="1" applyAlignment="1">
      <alignment horizontal="left"/>
    </xf>
    <xf numFmtId="3" fontId="18" fillId="0" borderId="11" xfId="116" applyNumberFormat="1" applyFont="1" applyBorder="1" applyAlignment="1">
      <alignment horizontal="center" vertical="center" wrapText="1"/>
    </xf>
    <xf numFmtId="3" fontId="50" fillId="0" borderId="11" xfId="116" applyNumberFormat="1" applyFont="1" applyBorder="1" applyAlignment="1">
      <alignment horizontal="center" vertical="center" wrapText="1"/>
    </xf>
    <xf numFmtId="0" fontId="17" fillId="0" borderId="11" xfId="116" applyFont="1" applyBorder="1" applyAlignment="1">
      <alignment horizontal="left" vertical="center" wrapText="1"/>
    </xf>
    <xf numFmtId="3" fontId="17" fillId="0" borderId="11" xfId="116" applyNumberFormat="1" applyFont="1" applyBorder="1" applyAlignment="1">
      <alignment horizontal="center" vertical="center"/>
    </xf>
    <xf numFmtId="3" fontId="18" fillId="0" borderId="11" xfId="116" applyNumberFormat="1" applyFont="1" applyBorder="1" applyAlignment="1">
      <alignment horizontal="center" vertical="center"/>
    </xf>
    <xf numFmtId="0" fontId="39" fillId="0" borderId="0" xfId="71"/>
    <xf numFmtId="0" fontId="43" fillId="0" borderId="11" xfId="0" applyNumberFormat="1" applyFont="1" applyBorder="1" applyAlignment="1">
      <alignment horizontal="center" vertical="center" wrapText="1"/>
    </xf>
    <xf numFmtId="172" fontId="43" fillId="0" borderId="11" xfId="0" applyNumberFormat="1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/>
    </xf>
    <xf numFmtId="0" fontId="0" fillId="0" borderId="0" xfId="0" applyBorder="1"/>
    <xf numFmtId="0" fontId="43" fillId="0" borderId="11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103" fillId="0" borderId="0" xfId="0" applyFont="1"/>
    <xf numFmtId="0" fontId="50" fillId="0" borderId="0" xfId="0" applyFont="1" applyAlignment="1">
      <alignment horizontal="left" wrapText="1"/>
    </xf>
    <xf numFmtId="0" fontId="62" fillId="0" borderId="0" xfId="0" applyFont="1" applyAlignment="1">
      <alignment horizontal="left" wrapText="1"/>
    </xf>
    <xf numFmtId="172" fontId="57" fillId="0" borderId="11" xfId="0" applyNumberFormat="1" applyFont="1" applyBorder="1" applyAlignment="1">
      <alignment horizontal="center" vertical="center" wrapText="1"/>
    </xf>
    <xf numFmtId="172" fontId="0" fillId="0" borderId="0" xfId="0" applyNumberFormat="1"/>
    <xf numFmtId="172" fontId="50" fillId="0" borderId="11" xfId="0" applyNumberFormat="1" applyFont="1" applyBorder="1" applyAlignment="1">
      <alignment horizontal="center" vertical="center" wrapText="1"/>
    </xf>
    <xf numFmtId="0" fontId="90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vertical="top" wrapText="1" readingOrder="1"/>
    </xf>
    <xf numFmtId="0" fontId="62" fillId="0" borderId="11" xfId="0" applyFont="1" applyBorder="1" applyAlignment="1">
      <alignment horizontal="left" vertical="center" wrapText="1"/>
    </xf>
    <xf numFmtId="172" fontId="55" fillId="0" borderId="0" xfId="0" applyNumberFormat="1" applyFont="1"/>
    <xf numFmtId="0" fontId="55" fillId="0" borderId="0" xfId="0" applyFont="1"/>
    <xf numFmtId="0" fontId="50" fillId="0" borderId="11" xfId="0" applyNumberFormat="1" applyFont="1" applyBorder="1" applyAlignment="1">
      <alignment horizontal="center" vertical="center" wrapText="1"/>
    </xf>
    <xf numFmtId="0" fontId="43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172" fontId="18" fillId="0" borderId="0" xfId="0" applyNumberFormat="1" applyFont="1" applyBorder="1" applyAlignment="1">
      <alignment horizontal="center"/>
    </xf>
    <xf numFmtId="172" fontId="17" fillId="0" borderId="11" xfId="0" applyNumberFormat="1" applyFont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7" fillId="25" borderId="11" xfId="0" applyFont="1" applyFill="1" applyBorder="1" applyAlignment="1">
      <alignment horizontal="center" vertical="center"/>
    </xf>
    <xf numFmtId="172" fontId="18" fillId="24" borderId="11" xfId="0" applyNumberFormat="1" applyFont="1" applyFill="1" applyBorder="1" applyAlignment="1">
      <alignment horizontal="center" vertical="center"/>
    </xf>
    <xf numFmtId="0" fontId="18" fillId="25" borderId="11" xfId="0" applyFont="1" applyFill="1" applyBorder="1" applyAlignment="1">
      <alignment horizontal="left" vertical="center"/>
    </xf>
    <xf numFmtId="0" fontId="18" fillId="24" borderId="11" xfId="0" applyFont="1" applyFill="1" applyBorder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5" borderId="12" xfId="0" applyFont="1" applyFill="1" applyBorder="1" applyAlignment="1">
      <alignment horizontal="left" vertical="center" wrapText="1"/>
    </xf>
    <xf numFmtId="0" fontId="18" fillId="25" borderId="2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3" fontId="69" fillId="24" borderId="11" xfId="114" applyNumberFormat="1" applyFont="1" applyFill="1" applyBorder="1" applyAlignment="1">
      <alignment horizontal="center" vertical="center" wrapText="1"/>
    </xf>
    <xf numFmtId="172" fontId="50" fillId="24" borderId="11" xfId="0" applyNumberFormat="1" applyFont="1" applyFill="1" applyBorder="1" applyAlignment="1">
      <alignment horizontal="center" vertical="center"/>
    </xf>
    <xf numFmtId="0" fontId="82" fillId="24" borderId="11" xfId="114" applyNumberFormat="1" applyFont="1" applyFill="1" applyBorder="1" applyAlignment="1">
      <alignment horizontal="center" vertical="center" wrapText="1"/>
    </xf>
    <xf numFmtId="172" fontId="57" fillId="24" borderId="11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/>
    </xf>
    <xf numFmtId="0" fontId="43" fillId="24" borderId="0" xfId="0" applyFont="1" applyFill="1" applyAlignment="1">
      <alignment wrapText="1"/>
    </xf>
    <xf numFmtId="172" fontId="17" fillId="24" borderId="1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3" fillId="0" borderId="17" xfId="0" applyFont="1" applyBorder="1" applyAlignment="1">
      <alignment horizontal="center" vertical="center" wrapText="1"/>
    </xf>
    <xf numFmtId="172" fontId="50" fillId="0" borderId="11" xfId="0" applyNumberFormat="1" applyFont="1" applyBorder="1" applyAlignment="1">
      <alignment horizontal="center" vertical="center"/>
    </xf>
    <xf numFmtId="0" fontId="62" fillId="0" borderId="0" xfId="0" applyFont="1"/>
    <xf numFmtId="0" fontId="50" fillId="0" borderId="0" xfId="0" applyFont="1" applyBorder="1" applyAlignment="1">
      <alignment vertical="center" wrapText="1"/>
    </xf>
    <xf numFmtId="172" fontId="18" fillId="0" borderId="0" xfId="0" applyNumberFormat="1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2" fontId="95" fillId="0" borderId="11" xfId="122" applyNumberFormat="1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 indent="3"/>
    </xf>
    <xf numFmtId="172" fontId="95" fillId="0" borderId="11" xfId="122" applyNumberFormat="1" applyFont="1" applyFill="1" applyBorder="1" applyAlignment="1">
      <alignment horizontal="center" vertical="center" wrapText="1"/>
    </xf>
    <xf numFmtId="0" fontId="95" fillId="0" borderId="11" xfId="0" applyFont="1" applyFill="1" applyBorder="1" applyAlignment="1">
      <alignment horizontal="center" vertical="center" wrapText="1"/>
    </xf>
    <xf numFmtId="49" fontId="18" fillId="0" borderId="11" xfId="122" applyNumberFormat="1" applyFont="1" applyFill="1" applyBorder="1" applyAlignment="1">
      <alignment horizontal="center" vertical="center" wrapText="1"/>
    </xf>
    <xf numFmtId="3" fontId="84" fillId="0" borderId="11" xfId="122" applyNumberFormat="1" applyFont="1" applyFill="1" applyBorder="1" applyAlignment="1">
      <alignment horizontal="center" vertical="center" wrapText="1"/>
    </xf>
    <xf numFmtId="0" fontId="89" fillId="24" borderId="15" xfId="0" applyFont="1" applyFill="1" applyBorder="1" applyAlignment="1">
      <alignment horizontal="center" vertical="center"/>
    </xf>
    <xf numFmtId="0" fontId="83" fillId="24" borderId="0" xfId="0" applyFont="1" applyFill="1"/>
    <xf numFmtId="0" fontId="43" fillId="0" borderId="11" xfId="0" applyFont="1" applyBorder="1" applyAlignment="1">
      <alignment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24" borderId="11" xfId="1" applyFont="1" applyFill="1" applyBorder="1" applyAlignment="1">
      <alignment horizontal="left" vertical="center" wrapText="1"/>
    </xf>
    <xf numFmtId="3" fontId="97" fillId="24" borderId="11" xfId="124" applyNumberFormat="1" applyFont="1" applyFill="1" applyBorder="1" applyAlignment="1">
      <alignment horizontal="center" vertical="center"/>
    </xf>
    <xf numFmtId="176" fontId="97" fillId="24" borderId="11" xfId="124" applyNumberFormat="1" applyFont="1" applyFill="1" applyBorder="1" applyAlignment="1">
      <alignment horizontal="center" vertical="center"/>
    </xf>
    <xf numFmtId="0" fontId="60" fillId="0" borderId="15" xfId="1" applyFont="1" applyBorder="1" applyAlignment="1">
      <alignment horizontal="left" vertical="center" wrapText="1"/>
    </xf>
    <xf numFmtId="1" fontId="84" fillId="24" borderId="11" xfId="124" applyNumberFormat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left" vertical="center" wrapText="1"/>
    </xf>
    <xf numFmtId="0" fontId="60" fillId="0" borderId="11" xfId="1" applyFont="1" applyBorder="1" applyAlignment="1">
      <alignment horizontal="left" vertical="center" wrapText="1"/>
    </xf>
    <xf numFmtId="172" fontId="105" fillId="24" borderId="11" xfId="124" applyNumberFormat="1" applyFont="1" applyFill="1" applyBorder="1" applyAlignment="1">
      <alignment horizontal="center" vertical="center"/>
    </xf>
    <xf numFmtId="0" fontId="61" fillId="0" borderId="17" xfId="1" applyFont="1" applyBorder="1" applyAlignment="1">
      <alignment horizontal="left" vertical="center" wrapText="1"/>
    </xf>
    <xf numFmtId="3" fontId="74" fillId="24" borderId="11" xfId="124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left" vertical="center" wrapText="1"/>
    </xf>
    <xf numFmtId="0" fontId="61" fillId="0" borderId="11" xfId="1" applyFont="1" applyBorder="1" applyAlignment="1">
      <alignment horizontal="left" vertical="center" wrapText="1"/>
    </xf>
    <xf numFmtId="1" fontId="74" fillId="24" borderId="11" xfId="124" applyNumberFormat="1" applyFont="1" applyFill="1" applyBorder="1" applyAlignment="1">
      <alignment horizontal="center" vertical="center"/>
    </xf>
    <xf numFmtId="0" fontId="61" fillId="0" borderId="15" xfId="1" applyFont="1" applyBorder="1" applyAlignment="1">
      <alignment vertical="center" wrapText="1"/>
    </xf>
    <xf numFmtId="0" fontId="106" fillId="24" borderId="11" xfId="1" applyFont="1" applyFill="1" applyBorder="1" applyAlignment="1">
      <alignment horizontal="center" vertical="center"/>
    </xf>
    <xf numFmtId="172" fontId="107" fillId="0" borderId="11" xfId="1" applyNumberFormat="1" applyFont="1" applyBorder="1" applyAlignment="1">
      <alignment horizontal="center" vertical="center"/>
    </xf>
    <xf numFmtId="0" fontId="18" fillId="0" borderId="11" xfId="1" applyFont="1" applyBorder="1" applyAlignment="1">
      <alignment vertical="center" wrapText="1"/>
    </xf>
    <xf numFmtId="172" fontId="107" fillId="24" borderId="11" xfId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vertical="top" wrapText="1"/>
    </xf>
    <xf numFmtId="0" fontId="108" fillId="0" borderId="0" xfId="1" applyFont="1"/>
    <xf numFmtId="0" fontId="18" fillId="0" borderId="0" xfId="1" applyFont="1"/>
    <xf numFmtId="0" fontId="18" fillId="0" borderId="0" xfId="0" applyFont="1" applyFill="1"/>
    <xf numFmtId="2" fontId="18" fillId="0" borderId="11" xfId="1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172" fontId="18" fillId="0" borderId="11" xfId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172" fontId="18" fillId="24" borderId="11" xfId="1" applyNumberFormat="1" applyFont="1" applyFill="1" applyBorder="1" applyAlignment="1">
      <alignment horizontal="center" vertical="center" wrapText="1"/>
    </xf>
    <xf numFmtId="0" fontId="18" fillId="24" borderId="11" xfId="1" applyFont="1" applyFill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center" vertical="center"/>
    </xf>
    <xf numFmtId="0" fontId="43" fillId="24" borderId="0" xfId="0" applyFont="1" applyFill="1" applyAlignment="1">
      <alignment horizontal="center" vertical="center" wrapText="1"/>
    </xf>
    <xf numFmtId="0" fontId="18" fillId="24" borderId="11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2" fontId="84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3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50" fillId="24" borderId="11" xfId="1" applyFont="1" applyFill="1" applyBorder="1" applyAlignment="1">
      <alignment horizontal="center" vertical="center"/>
    </xf>
    <xf numFmtId="172" fontId="49" fillId="0" borderId="11" xfId="0" applyNumberFormat="1" applyFont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172" fontId="51" fillId="0" borderId="11" xfId="0" applyNumberFormat="1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49" fillId="0" borderId="11" xfId="0" applyFont="1" applyBorder="1" applyAlignment="1">
      <alignment vertical="center" wrapText="1"/>
    </xf>
    <xf numFmtId="0" fontId="12" fillId="0" borderId="0" xfId="0" applyFont="1" applyFill="1" applyBorder="1"/>
    <xf numFmtId="0" fontId="58" fillId="0" borderId="0" xfId="0" applyFont="1" applyFill="1" applyBorder="1"/>
    <xf numFmtId="0" fontId="18" fillId="0" borderId="15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/>
    </xf>
    <xf numFmtId="0" fontId="60" fillId="0" borderId="0" xfId="0" applyFont="1" applyBorder="1" applyAlignment="1">
      <alignment horizontal="left" vertical="center" wrapText="1"/>
    </xf>
    <xf numFmtId="172" fontId="60" fillId="0" borderId="0" xfId="0" applyNumberFormat="1" applyFont="1" applyBorder="1" applyAlignment="1">
      <alignment horizontal="center" vertical="center" wrapText="1"/>
    </xf>
    <xf numFmtId="0" fontId="111" fillId="0" borderId="19" xfId="0" applyFont="1" applyBorder="1" applyAlignment="1"/>
    <xf numFmtId="0" fontId="53" fillId="0" borderId="1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61" fillId="0" borderId="19" xfId="0" applyFont="1" applyBorder="1" applyAlignment="1"/>
    <xf numFmtId="0" fontId="17" fillId="0" borderId="11" xfId="0" applyFont="1" applyBorder="1" applyAlignment="1">
      <alignment vertical="center" wrapText="1"/>
    </xf>
    <xf numFmtId="0" fontId="0" fillId="0" borderId="0" xfId="0" applyAlignment="1"/>
    <xf numFmtId="0" fontId="71" fillId="26" borderId="11" xfId="0" applyFont="1" applyFill="1" applyBorder="1" applyAlignment="1">
      <alignment horizontal="center" vertical="center" wrapText="1"/>
    </xf>
    <xf numFmtId="0" fontId="89" fillId="26" borderId="11" xfId="0" applyFont="1" applyFill="1" applyBorder="1" applyAlignment="1">
      <alignment horizontal="center" vertical="top" wrapText="1"/>
    </xf>
    <xf numFmtId="0" fontId="112" fillId="0" borderId="0" xfId="0" applyFont="1" applyAlignment="1">
      <alignment horizontal="center" vertical="center"/>
    </xf>
    <xf numFmtId="168" fontId="18" fillId="0" borderId="12" xfId="58" applyFont="1" applyFill="1" applyBorder="1" applyAlignment="1">
      <alignment vertical="center" wrapText="1"/>
    </xf>
    <xf numFmtId="1" fontId="18" fillId="0" borderId="11" xfId="107" applyNumberFormat="1" applyFont="1" applyFill="1" applyBorder="1" applyAlignment="1">
      <alignment horizontal="center" vertical="center" wrapText="1"/>
    </xf>
    <xf numFmtId="172" fontId="18" fillId="0" borderId="11" xfId="107" applyNumberFormat="1" applyFont="1" applyFill="1" applyBorder="1" applyAlignment="1">
      <alignment horizontal="center" vertical="center" wrapText="1"/>
    </xf>
    <xf numFmtId="172" fontId="18" fillId="0" borderId="11" xfId="109" applyNumberFormat="1" applyFont="1" applyFill="1" applyBorder="1" applyAlignment="1">
      <alignment horizontal="center" vertical="center" wrapText="1"/>
    </xf>
    <xf numFmtId="0" fontId="52" fillId="0" borderId="11" xfId="121" applyFont="1" applyFill="1" applyBorder="1" applyAlignment="1">
      <alignment horizontal="center" vertical="center" wrapText="1"/>
    </xf>
    <xf numFmtId="0" fontId="18" fillId="0" borderId="11" xfId="121" applyFont="1" applyFill="1" applyBorder="1" applyAlignment="1">
      <alignment horizontal="center" vertical="center" wrapText="1"/>
    </xf>
    <xf numFmtId="0" fontId="50" fillId="25" borderId="11" xfId="121" applyFont="1" applyFill="1" applyBorder="1" applyAlignment="1">
      <alignment horizontal="center" vertical="center" wrapText="1"/>
    </xf>
    <xf numFmtId="0" fontId="18" fillId="0" borderId="11" xfId="121" applyNumberFormat="1" applyFont="1" applyFill="1" applyBorder="1" applyAlignment="1">
      <alignment horizontal="left" vertical="center" wrapText="1"/>
    </xf>
    <xf numFmtId="0" fontId="18" fillId="24" borderId="11" xfId="121" applyFont="1" applyFill="1" applyBorder="1" applyAlignment="1">
      <alignment horizontal="center" vertical="center" wrapText="1"/>
    </xf>
    <xf numFmtId="0" fontId="79" fillId="0" borderId="11" xfId="121" applyNumberFormat="1" applyFont="1" applyFill="1" applyBorder="1" applyAlignment="1">
      <alignment horizontal="right" vertical="center" wrapText="1"/>
    </xf>
    <xf numFmtId="0" fontId="79" fillId="24" borderId="11" xfId="121" applyFont="1" applyFill="1" applyBorder="1" applyAlignment="1">
      <alignment horizontal="center" vertical="center" wrapText="1"/>
    </xf>
    <xf numFmtId="0" fontId="18" fillId="0" borderId="11" xfId="126" applyNumberFormat="1" applyFont="1" applyFill="1" applyBorder="1" applyAlignment="1">
      <alignment horizontal="left" vertical="center" wrapText="1"/>
    </xf>
    <xf numFmtId="0" fontId="18" fillId="0" borderId="11" xfId="121" applyNumberFormat="1" applyFont="1" applyFill="1" applyBorder="1" applyAlignment="1">
      <alignment vertical="center" wrapText="1"/>
    </xf>
    <xf numFmtId="0" fontId="18" fillId="0" borderId="11" xfId="121" applyFont="1" applyFill="1" applyBorder="1" applyAlignment="1">
      <alignment vertical="center" wrapText="1"/>
    </xf>
    <xf numFmtId="0" fontId="50" fillId="25" borderId="11" xfId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vertical="center" wrapText="1"/>
    </xf>
    <xf numFmtId="3" fontId="18" fillId="24" borderId="11" xfId="1" applyNumberFormat="1" applyFont="1" applyFill="1" applyBorder="1" applyAlignment="1">
      <alignment horizontal="center" vertical="center" wrapText="1"/>
    </xf>
    <xf numFmtId="0" fontId="18" fillId="24" borderId="11" xfId="1" applyFont="1" applyFill="1" applyBorder="1" applyAlignment="1">
      <alignment horizontal="center" vertical="center" wrapText="1"/>
    </xf>
    <xf numFmtId="0" fontId="79" fillId="0" borderId="11" xfId="1" applyNumberFormat="1" applyFont="1" applyFill="1" applyBorder="1" applyAlignment="1">
      <alignment horizontal="right" vertical="center" wrapText="1"/>
    </xf>
    <xf numFmtId="0" fontId="79" fillId="24" borderId="11" xfId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vertical="center" wrapText="1"/>
    </xf>
    <xf numFmtId="0" fontId="50" fillId="0" borderId="11" xfId="1" applyFont="1" applyFill="1" applyBorder="1" applyAlignment="1">
      <alignment horizontal="center" vertical="center" wrapText="1"/>
    </xf>
    <xf numFmtId="0" fontId="18" fillId="25" borderId="11" xfId="1" applyNumberFormat="1" applyFont="1" applyFill="1" applyBorder="1" applyAlignment="1">
      <alignment horizontal="left" vertical="center" wrapText="1"/>
    </xf>
    <xf numFmtId="0" fontId="50" fillId="0" borderId="11" xfId="73" applyFont="1" applyFill="1" applyBorder="1" applyAlignment="1">
      <alignment horizontal="center" vertical="center" wrapText="1"/>
    </xf>
    <xf numFmtId="0" fontId="50" fillId="0" borderId="0" xfId="73" applyFont="1" applyFill="1" applyBorder="1" applyAlignment="1">
      <alignment horizontal="center" vertical="center" wrapText="1"/>
    </xf>
    <xf numFmtId="0" fontId="18" fillId="0" borderId="0" xfId="73" applyFont="1" applyFill="1" applyBorder="1" applyAlignment="1">
      <alignment horizontal="left" vertical="center" wrapText="1"/>
    </xf>
    <xf numFmtId="0" fontId="18" fillId="0" borderId="0" xfId="73" applyFont="1" applyFill="1" applyBorder="1" applyAlignment="1">
      <alignment wrapText="1"/>
    </xf>
    <xf numFmtId="0" fontId="50" fillId="0" borderId="11" xfId="1" applyFont="1" applyFill="1" applyBorder="1" applyAlignment="1">
      <alignment horizontal="left" vertical="center" wrapText="1"/>
    </xf>
    <xf numFmtId="0" fontId="56" fillId="0" borderId="11" xfId="1" applyFont="1" applyFill="1" applyBorder="1" applyAlignment="1">
      <alignment horizontal="left" vertical="center" wrapText="1"/>
    </xf>
    <xf numFmtId="0" fontId="61" fillId="0" borderId="11" xfId="1" applyFont="1" applyBorder="1" applyAlignment="1">
      <alignment horizontal="right" vertical="center" wrapText="1"/>
    </xf>
    <xf numFmtId="0" fontId="57" fillId="0" borderId="11" xfId="1" applyFont="1" applyFill="1" applyBorder="1" applyAlignment="1">
      <alignment horizontal="left" vertical="center" wrapText="1"/>
    </xf>
    <xf numFmtId="0" fontId="49" fillId="0" borderId="11" xfId="1" applyFont="1" applyBorder="1" applyAlignment="1">
      <alignment horizontal="right" vertical="center" wrapText="1"/>
    </xf>
    <xf numFmtId="0" fontId="61" fillId="0" borderId="0" xfId="0" applyFont="1" applyAlignment="1">
      <alignment wrapText="1"/>
    </xf>
    <xf numFmtId="0" fontId="18" fillId="0" borderId="12" xfId="0" applyFont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8" fillId="25" borderId="0" xfId="0" applyFont="1" applyFill="1"/>
    <xf numFmtId="0" fontId="18" fillId="25" borderId="12" xfId="0" applyFont="1" applyFill="1" applyBorder="1" applyAlignment="1">
      <alignment horizontal="center" vertical="center" wrapText="1"/>
    </xf>
    <xf numFmtId="1" fontId="18" fillId="25" borderId="11" xfId="128" applyNumberFormat="1" applyFont="1" applyFill="1" applyBorder="1" applyAlignment="1">
      <alignment horizontal="center" vertical="center" wrapText="1"/>
    </xf>
    <xf numFmtId="172" fontId="18" fillId="25" borderId="11" xfId="128" applyNumberFormat="1" applyFont="1" applyFill="1" applyBorder="1" applyAlignment="1">
      <alignment horizontal="center" vertical="center" wrapText="1"/>
    </xf>
    <xf numFmtId="178" fontId="18" fillId="25" borderId="11" xfId="87" applyNumberFormat="1" applyFont="1" applyFill="1" applyBorder="1" applyAlignment="1">
      <alignment horizontal="center" vertical="center"/>
    </xf>
    <xf numFmtId="0" fontId="18" fillId="25" borderId="11" xfId="87" applyNumberFormat="1" applyFont="1" applyFill="1" applyBorder="1" applyAlignment="1">
      <alignment horizontal="center" vertical="center"/>
    </xf>
    <xf numFmtId="2" fontId="18" fillId="24" borderId="11" xfId="129" applyNumberFormat="1" applyFont="1" applyFill="1" applyBorder="1" applyAlignment="1">
      <alignment horizontal="center" vertical="center" wrapText="1"/>
    </xf>
    <xf numFmtId="2" fontId="60" fillId="24" borderId="11" xfId="129" applyNumberFormat="1" applyFont="1" applyFill="1" applyBorder="1" applyAlignment="1">
      <alignment horizontal="center" vertical="center" wrapText="1"/>
    </xf>
    <xf numFmtId="1" fontId="18" fillId="24" borderId="11" xfId="129" applyNumberFormat="1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2" fontId="49" fillId="0" borderId="11" xfId="0" applyNumberFormat="1" applyFont="1" applyBorder="1" applyAlignment="1">
      <alignment horizontal="center" vertical="center" wrapText="1"/>
    </xf>
    <xf numFmtId="1" fontId="49" fillId="0" borderId="11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wrapText="1"/>
    </xf>
    <xf numFmtId="0" fontId="49" fillId="0" borderId="25" xfId="0" applyFont="1" applyBorder="1" applyAlignment="1">
      <alignment horizontal="center" vertical="center" wrapText="1"/>
    </xf>
    <xf numFmtId="2" fontId="49" fillId="0" borderId="25" xfId="0" applyNumberFormat="1" applyFont="1" applyBorder="1" applyAlignment="1">
      <alignment horizontal="center" vertical="center" wrapText="1"/>
    </xf>
    <xf numFmtId="1" fontId="49" fillId="0" borderId="25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wrapText="1"/>
    </xf>
    <xf numFmtId="0" fontId="21" fillId="0" borderId="0" xfId="2" applyBorder="1" applyAlignment="1" applyProtection="1">
      <alignment horizontal="center" vertical="center" wrapText="1"/>
    </xf>
    <xf numFmtId="0" fontId="21" fillId="0" borderId="0" xfId="2" applyAlignment="1" applyProtection="1">
      <alignment horizontal="center" vertical="center"/>
    </xf>
    <xf numFmtId="0" fontId="21" fillId="0" borderId="0" xfId="2" quotePrefix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72" fontId="17" fillId="24" borderId="11" xfId="1" applyNumberFormat="1" applyFont="1" applyFill="1" applyBorder="1" applyAlignment="1">
      <alignment horizontal="center" vertical="center" wrapText="1"/>
    </xf>
    <xf numFmtId="0" fontId="17" fillId="24" borderId="11" xfId="1" applyFont="1" applyFill="1" applyBorder="1" applyAlignment="1">
      <alignment horizontal="center" vertical="center"/>
    </xf>
    <xf numFmtId="0" fontId="50" fillId="24" borderId="11" xfId="0" applyFont="1" applyFill="1" applyBorder="1" applyAlignment="1">
      <alignment horizontal="center" vertical="center"/>
    </xf>
    <xf numFmtId="0" fontId="53" fillId="0" borderId="11" xfId="0" applyNumberFormat="1" applyFont="1" applyFill="1" applyBorder="1" applyAlignment="1">
      <alignment horizontal="center" vertical="center" wrapText="1"/>
    </xf>
    <xf numFmtId="172" fontId="50" fillId="24" borderId="11" xfId="1" applyNumberFormat="1" applyFont="1" applyFill="1" applyBorder="1" applyAlignment="1">
      <alignment horizontal="center" vertical="center"/>
    </xf>
    <xf numFmtId="172" fontId="50" fillId="24" borderId="11" xfId="1" applyNumberFormat="1" applyFont="1" applyFill="1" applyBorder="1" applyAlignment="1">
      <alignment horizontal="center" vertical="center" wrapText="1"/>
    </xf>
    <xf numFmtId="0" fontId="60" fillId="0" borderId="11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50" fillId="0" borderId="11" xfId="1" applyFont="1" applyBorder="1" applyAlignment="1">
      <alignment horizontal="center" vertical="center"/>
    </xf>
    <xf numFmtId="0" fontId="84" fillId="25" borderId="12" xfId="1" applyNumberFormat="1" applyFont="1" applyFill="1" applyBorder="1" applyAlignment="1">
      <alignment horizontal="left" vertical="center" wrapText="1"/>
    </xf>
    <xf numFmtId="172" fontId="57" fillId="24" borderId="11" xfId="1" applyNumberFormat="1" applyFont="1" applyFill="1" applyBorder="1" applyAlignment="1">
      <alignment horizontal="center" vertical="center" wrapText="1"/>
    </xf>
    <xf numFmtId="0" fontId="57" fillId="0" borderId="11" xfId="1" applyFont="1" applyBorder="1" applyAlignment="1">
      <alignment horizontal="center" vertical="center"/>
    </xf>
    <xf numFmtId="0" fontId="114" fillId="0" borderId="0" xfId="0" applyFont="1" applyBorder="1" applyAlignment="1">
      <alignment horizontal="right" vertical="center" wrapText="1"/>
    </xf>
    <xf numFmtId="0" fontId="43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18" fillId="24" borderId="11" xfId="0" applyFont="1" applyFill="1" applyBorder="1" applyAlignment="1">
      <alignment horizontal="center" vertical="center" wrapText="1"/>
    </xf>
    <xf numFmtId="0" fontId="91" fillId="0" borderId="19" xfId="1" applyFont="1" applyBorder="1" applyAlignment="1">
      <alignment horizontal="center" wrapText="1"/>
    </xf>
    <xf numFmtId="0" fontId="17" fillId="0" borderId="11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0" fontId="52" fillId="0" borderId="11" xfId="0" applyNumberFormat="1" applyFont="1" applyFill="1" applyBorder="1" applyAlignment="1">
      <alignment horizontal="center" vertical="center" wrapText="1"/>
    </xf>
    <xf numFmtId="0" fontId="53" fillId="0" borderId="0" xfId="94" applyNumberFormat="1" applyFont="1" applyFill="1" applyBorder="1" applyAlignment="1">
      <alignment horizontal="left" wrapText="1"/>
    </xf>
    <xf numFmtId="1" fontId="17" fillId="24" borderId="0" xfId="0" applyNumberFormat="1" applyFont="1" applyFill="1" applyBorder="1" applyAlignment="1">
      <alignment horizontal="center" vertical="center" wrapText="1"/>
    </xf>
    <xf numFmtId="1" fontId="18" fillId="24" borderId="0" xfId="0" applyNumberFormat="1" applyFont="1" applyFill="1" applyBorder="1" applyAlignment="1">
      <alignment horizontal="center" vertical="center" wrapText="1"/>
    </xf>
    <xf numFmtId="172" fontId="18" fillId="24" borderId="0" xfId="0" applyNumberFormat="1" applyFont="1" applyFill="1" applyBorder="1" applyAlignment="1">
      <alignment horizontal="center" vertical="center" wrapText="1"/>
    </xf>
    <xf numFmtId="1" fontId="66" fillId="24" borderId="0" xfId="92" applyNumberFormat="1" applyFont="1" applyFill="1" applyBorder="1" applyAlignment="1">
      <alignment horizontal="center" vertical="center" wrapText="1"/>
    </xf>
    <xf numFmtId="172" fontId="71" fillId="24" borderId="11" xfId="1" applyNumberFormat="1" applyFont="1" applyFill="1" applyBorder="1" applyAlignment="1">
      <alignment horizontal="center" vertical="center"/>
    </xf>
    <xf numFmtId="176" fontId="17" fillId="24" borderId="11" xfId="133" applyNumberFormat="1" applyFont="1" applyFill="1" applyBorder="1" applyAlignment="1">
      <alignment horizontal="center" vertical="center" wrapText="1"/>
    </xf>
    <xf numFmtId="176" fontId="18" fillId="24" borderId="11" xfId="134" applyNumberFormat="1" applyFont="1" applyFill="1" applyBorder="1" applyAlignment="1">
      <alignment horizontal="center" vertical="center" wrapText="1"/>
    </xf>
    <xf numFmtId="176" fontId="17" fillId="24" borderId="11" xfId="134" applyNumberFormat="1" applyFont="1" applyFill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60" fillId="0" borderId="11" xfId="0" applyNumberFormat="1" applyFont="1" applyBorder="1" applyAlignment="1">
      <alignment horizontal="center" vertical="center" wrapText="1"/>
    </xf>
    <xf numFmtId="16" fontId="18" fillId="0" borderId="11" xfId="0" applyNumberFormat="1" applyFont="1" applyBorder="1" applyAlignment="1">
      <alignment horizontal="center" vertical="center" wrapText="1"/>
    </xf>
    <xf numFmtId="0" fontId="53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vertical="center" wrapText="1"/>
    </xf>
    <xf numFmtId="2" fontId="50" fillId="24" borderId="11" xfId="0" applyNumberFormat="1" applyFont="1" applyFill="1" applyBorder="1" applyAlignment="1">
      <alignment horizontal="center" vertical="center"/>
    </xf>
    <xf numFmtId="2" fontId="57" fillId="24" borderId="11" xfId="0" applyNumberFormat="1" applyFont="1" applyFill="1" applyBorder="1" applyAlignment="1">
      <alignment horizontal="center" vertical="center"/>
    </xf>
    <xf numFmtId="0" fontId="61" fillId="0" borderId="12" xfId="0" applyFont="1" applyBorder="1" applyAlignment="1">
      <alignment horizontal="left" vertical="center" wrapText="1" indent="1"/>
    </xf>
    <xf numFmtId="0" fontId="17" fillId="0" borderId="11" xfId="0" applyFont="1" applyFill="1" applyBorder="1" applyAlignment="1">
      <alignment horizontal="left" vertical="center" wrapText="1" indent="1"/>
    </xf>
    <xf numFmtId="0" fontId="62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50" fillId="0" borderId="12" xfId="1" applyFont="1" applyBorder="1" applyAlignment="1">
      <alignment vertical="center" wrapText="1"/>
    </xf>
    <xf numFmtId="0" fontId="119" fillId="0" borderId="0" xfId="1" applyFont="1"/>
    <xf numFmtId="0" fontId="119" fillId="0" borderId="0" xfId="0" applyFont="1"/>
    <xf numFmtId="2" fontId="120" fillId="0" borderId="11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72" fontId="50" fillId="0" borderId="11" xfId="90" applyNumberFormat="1" applyFont="1" applyFill="1" applyBorder="1" applyAlignment="1">
      <alignment horizontal="center" vertical="center"/>
    </xf>
    <xf numFmtId="0" fontId="49" fillId="0" borderId="0" xfId="9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1" fillId="0" borderId="19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24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3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43" fillId="24" borderId="14" xfId="1" applyFont="1" applyFill="1" applyBorder="1" applyAlignment="1">
      <alignment horizontal="center" vertical="center" wrapText="1"/>
    </xf>
    <xf numFmtId="0" fontId="43" fillId="24" borderId="14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9" fillId="0" borderId="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49" fillId="0" borderId="0" xfId="1" applyFont="1" applyAlignment="1">
      <alignment horizontal="center" vertical="center" wrapText="1"/>
    </xf>
    <xf numFmtId="0" fontId="18" fillId="0" borderId="11" xfId="116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/>
    </xf>
    <xf numFmtId="172" fontId="43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8" fillId="24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50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 wrapText="1"/>
    </xf>
    <xf numFmtId="0" fontId="71" fillId="26" borderId="11" xfId="0" applyFont="1" applyFill="1" applyBorder="1" applyAlignment="1">
      <alignment horizontal="center" vertical="top" wrapText="1"/>
    </xf>
    <xf numFmtId="0" fontId="70" fillId="26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50" fillId="0" borderId="1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center" vertical="center" textRotation="90" wrapText="1"/>
    </xf>
    <xf numFmtId="2" fontId="18" fillId="0" borderId="11" xfId="0" applyNumberFormat="1" applyFont="1" applyBorder="1" applyAlignment="1">
      <alignment horizontal="center" vertical="center" wrapText="1"/>
    </xf>
    <xf numFmtId="0" fontId="49" fillId="0" borderId="19" xfId="116" applyFont="1" applyBorder="1" applyAlignment="1">
      <alignment horizontal="center" vertical="center" wrapText="1"/>
    </xf>
    <xf numFmtId="0" fontId="0" fillId="24" borderId="0" xfId="0" applyFill="1" applyAlignment="1">
      <alignment wrapText="1"/>
    </xf>
    <xf numFmtId="0" fontId="6" fillId="0" borderId="0" xfId="144"/>
    <xf numFmtId="0" fontId="121" fillId="0" borderId="0" xfId="144" applyFont="1"/>
    <xf numFmtId="172" fontId="84" fillId="24" borderId="11" xfId="124" applyNumberFormat="1" applyFont="1" applyFill="1" applyBorder="1" applyAlignment="1">
      <alignment horizontal="center" vertical="center"/>
    </xf>
    <xf numFmtId="1" fontId="105" fillId="24" borderId="11" xfId="124" applyNumberFormat="1" applyFont="1" applyFill="1" applyBorder="1" applyAlignment="1">
      <alignment horizontal="center" vertical="center"/>
    </xf>
    <xf numFmtId="2" fontId="95" fillId="24" borderId="11" xfId="120" applyNumberFormat="1" applyFont="1" applyFill="1" applyBorder="1" applyAlignment="1">
      <alignment horizontal="center" vertical="center" wrapText="1"/>
    </xf>
    <xf numFmtId="0" fontId="43" fillId="24" borderId="0" xfId="0" applyFont="1" applyFill="1" applyBorder="1" applyAlignment="1">
      <alignment wrapText="1"/>
    </xf>
    <xf numFmtId="0" fontId="18" fillId="0" borderId="11" xfId="1" applyFont="1" applyBorder="1" applyAlignment="1">
      <alignment horizontal="center" vertical="center"/>
    </xf>
    <xf numFmtId="0" fontId="6" fillId="0" borderId="0" xfId="145"/>
    <xf numFmtId="3" fontId="6" fillId="0" borderId="0" xfId="145" applyNumberFormat="1"/>
    <xf numFmtId="0" fontId="6" fillId="0" borderId="0" xfId="145" applyFont="1"/>
    <xf numFmtId="0" fontId="6" fillId="0" borderId="0" xfId="145" applyFill="1"/>
    <xf numFmtId="0" fontId="122" fillId="0" borderId="0" xfId="145" applyFont="1"/>
    <xf numFmtId="3" fontId="122" fillId="0" borderId="0" xfId="145" applyNumberFormat="1" applyFont="1"/>
    <xf numFmtId="0" fontId="122" fillId="0" borderId="0" xfId="145" applyFont="1" applyFill="1"/>
    <xf numFmtId="0" fontId="49" fillId="24" borderId="11" xfId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/>
    </xf>
    <xf numFmtId="3" fontId="17" fillId="24" borderId="11" xfId="1" applyNumberFormat="1" applyFont="1" applyFill="1" applyBorder="1" applyAlignment="1">
      <alignment horizontal="center" vertical="center"/>
    </xf>
    <xf numFmtId="3" fontId="18" fillId="0" borderId="11" xfId="1" applyNumberFormat="1" applyFont="1" applyFill="1" applyBorder="1" applyAlignment="1">
      <alignment horizontal="center" vertical="center"/>
    </xf>
    <xf numFmtId="3" fontId="18" fillId="24" borderId="11" xfId="1" applyNumberFormat="1" applyFont="1" applyFill="1" applyBorder="1" applyAlignment="1">
      <alignment horizontal="center" vertical="center"/>
    </xf>
    <xf numFmtId="0" fontId="84" fillId="0" borderId="0" xfId="1" applyNumberFormat="1" applyFont="1" applyFill="1" applyBorder="1" applyAlignment="1">
      <alignment horizontal="left" vertical="center" wrapText="1"/>
    </xf>
    <xf numFmtId="3" fontId="18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/>
    <xf numFmtId="172" fontId="18" fillId="0" borderId="11" xfId="1" applyNumberFormat="1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0" fontId="18" fillId="0" borderId="12" xfId="1" applyFont="1" applyFill="1" applyBorder="1" applyAlignment="1">
      <alignment vertical="center" wrapText="1"/>
    </xf>
    <xf numFmtId="2" fontId="18" fillId="0" borderId="11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1" fontId="18" fillId="0" borderId="11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/>
    <xf numFmtId="0" fontId="18" fillId="0" borderId="12" xfId="1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11" xfId="1" applyFont="1" applyBorder="1" applyAlignment="1">
      <alignment horizontal="left" vertical="center" wrapText="1" indent="1"/>
    </xf>
    <xf numFmtId="0" fontId="12" fillId="0" borderId="0" xfId="1" applyFont="1"/>
    <xf numFmtId="49" fontId="12" fillId="0" borderId="0" xfId="1" applyNumberFormat="1" applyFont="1"/>
    <xf numFmtId="180" fontId="18" fillId="0" borderId="11" xfId="0" applyNumberFormat="1" applyFont="1" applyBorder="1" applyAlignment="1">
      <alignment horizontal="center" vertical="center" wrapText="1"/>
    </xf>
    <xf numFmtId="172" fontId="18" fillId="0" borderId="11" xfId="1" applyNumberFormat="1" applyFont="1" applyBorder="1" applyAlignment="1">
      <alignment horizontal="center" vertical="center"/>
    </xf>
    <xf numFmtId="172" fontId="18" fillId="24" borderId="11" xfId="1" applyNumberFormat="1" applyFont="1" applyFill="1" applyBorder="1" applyAlignment="1">
      <alignment horizontal="center" vertical="center"/>
    </xf>
    <xf numFmtId="2" fontId="18" fillId="24" borderId="11" xfId="1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172" fontId="50" fillId="0" borderId="11" xfId="1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indent="1"/>
    </xf>
    <xf numFmtId="0" fontId="43" fillId="0" borderId="0" xfId="0" applyFont="1" applyAlignment="1">
      <alignment horizontal="right"/>
    </xf>
    <xf numFmtId="17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center"/>
    </xf>
    <xf numFmtId="172" fontId="71" fillId="0" borderId="11" xfId="1" applyNumberFormat="1" applyFont="1" applyBorder="1" applyAlignment="1">
      <alignment horizontal="center" vertical="center"/>
    </xf>
    <xf numFmtId="49" fontId="18" fillId="0" borderId="11" xfId="1" applyNumberFormat="1" applyFont="1" applyBorder="1" applyAlignment="1">
      <alignment horizontal="center" vertical="center" wrapText="1"/>
    </xf>
    <xf numFmtId="0" fontId="71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2" fontId="18" fillId="26" borderId="11" xfId="1" applyNumberFormat="1" applyFont="1" applyFill="1" applyBorder="1" applyAlignment="1">
      <alignment horizontal="center" vertical="center" wrapText="1"/>
    </xf>
    <xf numFmtId="2" fontId="18" fillId="24" borderId="11" xfId="1" applyNumberFormat="1" applyFont="1" applyFill="1" applyBorder="1" applyAlignment="1">
      <alignment horizontal="center" vertical="center" wrapText="1"/>
    </xf>
    <xf numFmtId="2" fontId="17" fillId="26" borderId="1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2" fontId="1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 indent="1"/>
    </xf>
    <xf numFmtId="2" fontId="0" fillId="0" borderId="0" xfId="0" applyNumberFormat="1" applyAlignment="1">
      <alignment horizontal="center" vertical="center" wrapText="1"/>
    </xf>
    <xf numFmtId="172" fontId="60" fillId="0" borderId="11" xfId="1" applyNumberFormat="1" applyFont="1" applyBorder="1" applyAlignment="1">
      <alignment vertical="center" wrapText="1"/>
    </xf>
    <xf numFmtId="172" fontId="60" fillId="0" borderId="11" xfId="1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vertical="top" wrapText="1"/>
    </xf>
    <xf numFmtId="172" fontId="17" fillId="0" borderId="11" xfId="1" applyNumberFormat="1" applyFont="1" applyBorder="1" applyAlignment="1">
      <alignment horizontal="center" vertical="center" wrapText="1"/>
    </xf>
    <xf numFmtId="172" fontId="61" fillId="0" borderId="11" xfId="1" applyNumberFormat="1" applyFont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50" fillId="0" borderId="17" xfId="1" applyNumberFormat="1" applyFont="1" applyBorder="1" applyAlignment="1">
      <alignment horizontal="center" vertical="center" wrapText="1"/>
    </xf>
    <xf numFmtId="181" fontId="50" fillId="0" borderId="11" xfId="142" applyNumberFormat="1" applyFont="1" applyBorder="1" applyAlignment="1">
      <alignment horizontal="center" vertical="center"/>
    </xf>
    <xf numFmtId="2" fontId="50" fillId="0" borderId="11" xfId="1" applyNumberFormat="1" applyFont="1" applyBorder="1" applyAlignment="1">
      <alignment horizontal="center" vertical="center" wrapText="1"/>
    </xf>
    <xf numFmtId="172" fontId="57" fillId="0" borderId="11" xfId="1" applyNumberFormat="1" applyFont="1" applyBorder="1" applyAlignment="1">
      <alignment horizontal="center" vertical="center" wrapText="1"/>
    </xf>
    <xf numFmtId="2" fontId="57" fillId="0" borderId="11" xfId="1" applyNumberFormat="1" applyFont="1" applyBorder="1" applyAlignment="1">
      <alignment horizontal="center" vertical="center" wrapText="1"/>
    </xf>
    <xf numFmtId="172" fontId="49" fillId="0" borderId="11" xfId="1" applyNumberFormat="1" applyFont="1" applyBorder="1" applyAlignment="1">
      <alignment horizontal="center" vertical="center" wrapText="1"/>
    </xf>
    <xf numFmtId="3" fontId="43" fillId="0" borderId="0" xfId="90" applyNumberFormat="1" applyFont="1" applyFill="1" applyAlignment="1">
      <alignment vertical="center"/>
    </xf>
    <xf numFmtId="1" fontId="59" fillId="24" borderId="11" xfId="0" applyNumberFormat="1" applyFont="1" applyFill="1" applyBorder="1" applyAlignment="1">
      <alignment horizontal="center" vertical="center" wrapText="1"/>
    </xf>
    <xf numFmtId="2" fontId="18" fillId="24" borderId="11" xfId="0" applyNumberFormat="1" applyFont="1" applyFill="1" applyBorder="1" applyAlignment="1">
      <alignment horizontal="center" wrapText="1"/>
    </xf>
    <xf numFmtId="0" fontId="18" fillId="24" borderId="11" xfId="0" applyFont="1" applyFill="1" applyBorder="1" applyAlignment="1">
      <alignment horizontal="center"/>
    </xf>
    <xf numFmtId="0" fontId="72" fillId="0" borderId="11" xfId="0" applyFont="1" applyBorder="1" applyAlignment="1">
      <alignment horizontal="left" vertical="center" wrapText="1" indent="1"/>
    </xf>
    <xf numFmtId="3" fontId="68" fillId="0" borderId="0" xfId="75" applyNumberFormat="1" applyFont="1"/>
    <xf numFmtId="0" fontId="72" fillId="0" borderId="11" xfId="0" applyFont="1" applyBorder="1" applyAlignment="1">
      <alignment horizontal="left" vertical="center" wrapText="1" indent="2"/>
    </xf>
    <xf numFmtId="1" fontId="68" fillId="0" borderId="0" xfId="75" applyNumberFormat="1" applyFont="1"/>
    <xf numFmtId="179" fontId="68" fillId="0" borderId="0" xfId="75" applyNumberFormat="1" applyFont="1" applyFill="1"/>
    <xf numFmtId="1" fontId="68" fillId="0" borderId="0" xfId="75" applyNumberFormat="1" applyFont="1" applyFill="1"/>
    <xf numFmtId="0" fontId="17" fillId="0" borderId="0" xfId="0" applyFont="1" applyBorder="1" applyAlignment="1">
      <alignment vertical="center"/>
    </xf>
    <xf numFmtId="172" fontId="43" fillId="0" borderId="0" xfId="0" applyNumberFormat="1" applyFont="1" applyBorder="1" applyAlignment="1">
      <alignment horizontal="center" vertical="center" wrapText="1"/>
    </xf>
    <xf numFmtId="2" fontId="85" fillId="24" borderId="0" xfId="141" applyNumberFormat="1" applyFont="1" applyFill="1" applyBorder="1" applyAlignment="1">
      <alignment horizontal="center" vertical="center" wrapText="1"/>
    </xf>
    <xf numFmtId="1" fontId="115" fillId="24" borderId="0" xfId="0" applyNumberFormat="1" applyFont="1" applyFill="1" applyBorder="1" applyAlignment="1">
      <alignment horizontal="center" vertical="center" wrapText="1"/>
    </xf>
    <xf numFmtId="0" fontId="123" fillId="0" borderId="0" xfId="147" applyFont="1" applyAlignment="1">
      <alignment horizontal="right" wrapText="1"/>
    </xf>
    <xf numFmtId="0" fontId="49" fillId="0" borderId="0" xfId="116" applyFont="1" applyBorder="1" applyAlignment="1">
      <alignment horizontal="center" vertical="center" wrapText="1"/>
    </xf>
    <xf numFmtId="1" fontId="124" fillId="25" borderId="11" xfId="0" applyNumberFormat="1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center" wrapText="1"/>
    </xf>
    <xf numFmtId="2" fontId="66" fillId="24" borderId="11" xfId="92" applyNumberFormat="1" applyFont="1" applyFill="1" applyBorder="1" applyAlignment="1">
      <alignment horizontal="center" vertical="center" wrapText="1"/>
    </xf>
    <xf numFmtId="176" fontId="17" fillId="24" borderId="11" xfId="132" applyNumberFormat="1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172" fontId="17" fillId="24" borderId="0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72" fillId="0" borderId="11" xfId="0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 indent="2"/>
    </xf>
    <xf numFmtId="0" fontId="20" fillId="0" borderId="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 wrapText="1"/>
    </xf>
    <xf numFmtId="0" fontId="50" fillId="24" borderId="12" xfId="0" applyFont="1" applyFill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0" fontId="56" fillId="24" borderId="25" xfId="0" applyFont="1" applyFill="1" applyBorder="1" applyAlignment="1">
      <alignment vertical="center"/>
    </xf>
    <xf numFmtId="0" fontId="49" fillId="0" borderId="0" xfId="0" applyFont="1" applyBorder="1" applyAlignment="1">
      <alignment vertical="center" wrapText="1"/>
    </xf>
    <xf numFmtId="0" fontId="79" fillId="0" borderId="0" xfId="0" applyFont="1" applyBorder="1" applyAlignment="1">
      <alignment vertical="center" wrapText="1"/>
    </xf>
    <xf numFmtId="168" fontId="50" fillId="0" borderId="26" xfId="58" applyFont="1" applyBorder="1" applyAlignment="1">
      <alignment vertical="center" textRotation="90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61" fillId="0" borderId="1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4" fillId="27" borderId="0" xfId="0" applyFont="1" applyFill="1" applyBorder="1" applyAlignment="1">
      <alignment horizontal="left" vertical="center" wrapText="1" indent="2"/>
    </xf>
    <xf numFmtId="0" fontId="14" fillId="28" borderId="0" xfId="0" applyFont="1" applyFill="1" applyBorder="1" applyAlignment="1">
      <alignment horizontal="left" vertical="center" wrapText="1" indent="2"/>
    </xf>
    <xf numFmtId="0" fontId="14" fillId="30" borderId="0" xfId="0" applyFont="1" applyFill="1" applyBorder="1" applyAlignment="1">
      <alignment horizontal="left" vertical="center" wrapText="1"/>
    </xf>
    <xf numFmtId="172" fontId="17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72" fontId="18" fillId="0" borderId="11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172" fontId="61" fillId="0" borderId="11" xfId="0" applyNumberFormat="1" applyFont="1" applyBorder="1" applyAlignment="1">
      <alignment horizontal="center" vertical="center" wrapText="1"/>
    </xf>
    <xf numFmtId="0" fontId="14" fillId="29" borderId="0" xfId="0" applyFont="1" applyFill="1" applyBorder="1" applyAlignment="1">
      <alignment horizontal="left" vertical="center" wrapText="1"/>
    </xf>
    <xf numFmtId="172" fontId="50" fillId="0" borderId="11" xfId="0" applyNumberFormat="1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wrapText="1"/>
    </xf>
    <xf numFmtId="0" fontId="18" fillId="0" borderId="11" xfId="0" applyNumberFormat="1" applyFont="1" applyBorder="1" applyAlignment="1">
      <alignment horizontal="center" vertical="center" wrapText="1"/>
    </xf>
    <xf numFmtId="0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 wrapText="1"/>
    </xf>
    <xf numFmtId="0" fontId="14" fillId="31" borderId="0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72" fontId="18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2" fontId="59" fillId="0" borderId="11" xfId="0" applyNumberFormat="1" applyFont="1" applyFill="1" applyBorder="1" applyAlignment="1">
      <alignment horizontal="center" vertical="center" wrapText="1"/>
    </xf>
    <xf numFmtId="1" fontId="59" fillId="24" borderId="11" xfId="0" applyNumberFormat="1" applyFont="1" applyFill="1" applyBorder="1" applyAlignment="1">
      <alignment horizontal="center" vertical="center" wrapText="1"/>
    </xf>
    <xf numFmtId="2" fontId="66" fillId="24" borderId="11" xfId="92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 wrapText="1"/>
    </xf>
    <xf numFmtId="172" fontId="18" fillId="24" borderId="11" xfId="0" applyNumberFormat="1" applyFont="1" applyFill="1" applyBorder="1" applyAlignment="1">
      <alignment horizontal="center" vertical="center" wrapText="1"/>
    </xf>
    <xf numFmtId="1" fontId="66" fillId="24" borderId="11" xfId="92" applyNumberFormat="1" applyFont="1" applyFill="1" applyBorder="1" applyAlignment="1">
      <alignment horizontal="center" vertical="center" wrapText="1"/>
    </xf>
    <xf numFmtId="172" fontId="66" fillId="24" borderId="11" xfId="92" applyNumberFormat="1" applyFont="1" applyFill="1" applyBorder="1" applyAlignment="1">
      <alignment horizontal="center" vertical="center" wrapText="1"/>
    </xf>
    <xf numFmtId="172" fontId="18" fillId="0" borderId="11" xfId="0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>
      <alignment horizontal="left" vertical="center" wrapText="1" indent="1"/>
    </xf>
    <xf numFmtId="179" fontId="66" fillId="24" borderId="11" xfId="92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>
      <alignment horizontal="left" vertical="center" wrapText="1" indent="2"/>
    </xf>
    <xf numFmtId="0" fontId="18" fillId="0" borderId="11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172" fontId="61" fillId="24" borderId="11" xfId="0" applyNumberFormat="1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32" borderId="0" xfId="0" applyFont="1" applyFill="1" applyBorder="1" applyAlignment="1">
      <alignment horizontal="left" vertical="center" wrapText="1"/>
    </xf>
    <xf numFmtId="0" fontId="0" fillId="0" borderId="0" xfId="0"/>
    <xf numFmtId="172" fontId="85" fillId="24" borderId="30" xfId="141" applyNumberFormat="1" applyFont="1" applyFill="1" applyBorder="1" applyAlignment="1">
      <alignment horizontal="center" vertical="center" wrapText="1"/>
    </xf>
    <xf numFmtId="172" fontId="85" fillId="0" borderId="30" xfId="0" applyNumberFormat="1" applyFont="1" applyBorder="1" applyAlignment="1">
      <alignment horizontal="center" vertical="center" wrapText="1"/>
    </xf>
    <xf numFmtId="172" fontId="43" fillId="0" borderId="38" xfId="0" applyNumberFormat="1" applyFont="1" applyBorder="1" applyAlignment="1">
      <alignment horizontal="center" vertical="center" wrapText="1"/>
    </xf>
    <xf numFmtId="3" fontId="43" fillId="24" borderId="19" xfId="127" applyNumberFormat="1" applyFont="1" applyFill="1" applyBorder="1" applyAlignment="1">
      <alignment horizontal="center" vertical="center" wrapText="1"/>
    </xf>
    <xf numFmtId="172" fontId="43" fillId="24" borderId="39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3" fillId="0" borderId="0" xfId="0" applyFont="1"/>
    <xf numFmtId="0" fontId="18" fillId="0" borderId="50" xfId="0" applyFont="1" applyFill="1" applyBorder="1" applyAlignment="1">
      <alignment horizontal="center" vertical="center" wrapText="1"/>
    </xf>
    <xf numFmtId="2" fontId="18" fillId="0" borderId="50" xfId="0" applyNumberFormat="1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17" fillId="24" borderId="55" xfId="0" applyNumberFormat="1" applyFont="1" applyFill="1" applyBorder="1" applyAlignment="1">
      <alignment horizontal="center" vertical="center" wrapText="1"/>
    </xf>
    <xf numFmtId="0" fontId="18" fillId="24" borderId="55" xfId="0" applyFont="1" applyFill="1" applyBorder="1" applyAlignment="1">
      <alignment horizontal="center" vertical="center" wrapText="1"/>
    </xf>
    <xf numFmtId="172" fontId="18" fillId="24" borderId="55" xfId="0" applyNumberFormat="1" applyFont="1" applyFill="1" applyBorder="1" applyAlignment="1">
      <alignment horizontal="center" vertical="center" wrapText="1"/>
    </xf>
    <xf numFmtId="0" fontId="17" fillId="24" borderId="55" xfId="0" applyFont="1" applyFill="1" applyBorder="1" applyAlignment="1">
      <alignment horizontal="center" vertical="center" wrapText="1"/>
    </xf>
    <xf numFmtId="172" fontId="17" fillId="24" borderId="55" xfId="0" applyNumberFormat="1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24" borderId="55" xfId="0" applyFont="1" applyFill="1" applyBorder="1" applyAlignment="1">
      <alignment horizontal="left" vertical="center" wrapText="1"/>
    </xf>
    <xf numFmtId="0" fontId="18" fillId="0" borderId="55" xfId="0" applyFont="1" applyFill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wrapText="1"/>
    </xf>
    <xf numFmtId="0" fontId="18" fillId="24" borderId="55" xfId="0" applyFont="1" applyFill="1" applyBorder="1" applyAlignment="1">
      <alignment horizontal="center" vertical="center"/>
    </xf>
    <xf numFmtId="172" fontId="18" fillId="0" borderId="55" xfId="0" applyNumberFormat="1" applyFont="1" applyBorder="1" applyAlignment="1">
      <alignment horizontal="center" vertical="center"/>
    </xf>
    <xf numFmtId="0" fontId="17" fillId="24" borderId="55" xfId="0" applyFont="1" applyFill="1" applyBorder="1" applyAlignment="1">
      <alignment horizontal="center" vertical="center"/>
    </xf>
    <xf numFmtId="172" fontId="17" fillId="24" borderId="55" xfId="0" applyNumberFormat="1" applyFont="1" applyFill="1" applyBorder="1" applyAlignment="1">
      <alignment horizontal="center" vertical="center"/>
    </xf>
    <xf numFmtId="0" fontId="43" fillId="25" borderId="55" xfId="79" applyFont="1" applyFill="1" applyBorder="1" applyAlignment="1">
      <alignment horizontal="left" vertical="center" wrapText="1"/>
    </xf>
    <xf numFmtId="1" fontId="57" fillId="0" borderId="55" xfId="0" applyNumberFormat="1" applyFont="1" applyBorder="1" applyAlignment="1">
      <alignment horizontal="center" vertical="center" wrapText="1"/>
    </xf>
    <xf numFmtId="0" fontId="50" fillId="24" borderId="55" xfId="0" applyFont="1" applyFill="1" applyBorder="1" applyAlignment="1">
      <alignment horizontal="center" vertical="center" wrapText="1"/>
    </xf>
    <xf numFmtId="0" fontId="57" fillId="24" borderId="55" xfId="0" applyFont="1" applyFill="1" applyBorder="1" applyAlignment="1">
      <alignment horizontal="center" vertical="center" wrapText="1"/>
    </xf>
    <xf numFmtId="0" fontId="43" fillId="0" borderId="55" xfId="79" applyFont="1" applyBorder="1" applyAlignment="1">
      <alignment horizontal="left" vertical="center" wrapText="1"/>
    </xf>
    <xf numFmtId="1" fontId="50" fillId="0" borderId="55" xfId="0" applyNumberFormat="1" applyFont="1" applyBorder="1" applyAlignment="1">
      <alignment horizontal="center" vertical="center" wrapText="1"/>
    </xf>
    <xf numFmtId="0" fontId="43" fillId="0" borderId="40" xfId="79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55" xfId="0" applyFont="1" applyBorder="1" applyAlignment="1">
      <alignment horizontal="left" vertical="center" wrapText="1"/>
    </xf>
    <xf numFmtId="172" fontId="57" fillId="24" borderId="55" xfId="0" applyNumberFormat="1" applyFont="1" applyFill="1" applyBorder="1" applyAlignment="1">
      <alignment horizontal="center" vertical="center" wrapText="1"/>
    </xf>
    <xf numFmtId="172" fontId="57" fillId="0" borderId="55" xfId="0" applyNumberFormat="1" applyFont="1" applyBorder="1" applyAlignment="1">
      <alignment horizontal="center" vertical="center" wrapText="1"/>
    </xf>
    <xf numFmtId="0" fontId="50" fillId="25" borderId="55" xfId="79" applyFont="1" applyFill="1" applyBorder="1" applyAlignment="1">
      <alignment horizontal="left" vertical="center" wrapText="1"/>
    </xf>
    <xf numFmtId="0" fontId="50" fillId="0" borderId="55" xfId="79" applyFont="1" applyBorder="1" applyAlignment="1">
      <alignment horizontal="left" vertical="center" wrapText="1"/>
    </xf>
    <xf numFmtId="0" fontId="50" fillId="0" borderId="40" xfId="0" applyFont="1" applyBorder="1" applyAlignment="1">
      <alignment horizontal="left" vertical="center" wrapText="1"/>
    </xf>
    <xf numFmtId="0" fontId="50" fillId="0" borderId="55" xfId="0" applyFont="1" applyBorder="1" applyAlignment="1">
      <alignment horizontal="center" vertical="center" wrapText="1"/>
    </xf>
    <xf numFmtId="172" fontId="50" fillId="0" borderId="55" xfId="0" applyNumberFormat="1" applyFont="1" applyBorder="1" applyAlignment="1">
      <alignment horizontal="center" vertical="center"/>
    </xf>
    <xf numFmtId="172" fontId="50" fillId="0" borderId="55" xfId="0" applyNumberFormat="1" applyFont="1" applyBorder="1" applyAlignment="1">
      <alignment horizontal="center" vertical="center" wrapText="1"/>
    </xf>
    <xf numFmtId="0" fontId="50" fillId="24" borderId="40" xfId="0" applyFont="1" applyFill="1" applyBorder="1" applyAlignment="1">
      <alignment horizontal="left" vertical="center" wrapText="1"/>
    </xf>
    <xf numFmtId="0" fontId="50" fillId="0" borderId="55" xfId="0" applyFont="1" applyBorder="1" applyAlignment="1">
      <alignment vertical="center"/>
    </xf>
    <xf numFmtId="0" fontId="50" fillId="0" borderId="55" xfId="0" applyFont="1" applyBorder="1" applyAlignment="1">
      <alignment vertical="center" wrapText="1"/>
    </xf>
    <xf numFmtId="172" fontId="18" fillId="0" borderId="55" xfId="0" applyNumberFormat="1" applyFont="1" applyBorder="1" applyAlignment="1">
      <alignment horizontal="center" vertical="center" wrapText="1"/>
    </xf>
    <xf numFmtId="0" fontId="43" fillId="0" borderId="55" xfId="0" applyFont="1" applyBorder="1" applyAlignment="1">
      <alignment vertical="center" wrapText="1"/>
    </xf>
    <xf numFmtId="0" fontId="18" fillId="0" borderId="55" xfId="0" applyFont="1" applyBorder="1" applyAlignment="1">
      <alignment horizontal="center" vertical="center"/>
    </xf>
    <xf numFmtId="0" fontId="43" fillId="0" borderId="55" xfId="0" applyFont="1" applyFill="1" applyBorder="1" applyAlignment="1">
      <alignment vertical="center" wrapText="1"/>
    </xf>
    <xf numFmtId="0" fontId="43" fillId="0" borderId="55" xfId="0" applyFont="1" applyBorder="1" applyAlignment="1">
      <alignment horizontal="left" vertical="center" wrapText="1"/>
    </xf>
    <xf numFmtId="172" fontId="18" fillId="0" borderId="55" xfId="121" applyNumberFormat="1" applyFont="1" applyBorder="1" applyAlignment="1">
      <alignment horizontal="center" vertical="center" wrapText="1"/>
    </xf>
    <xf numFmtId="0" fontId="89" fillId="24" borderId="55" xfId="0" applyFont="1" applyFill="1" applyBorder="1" applyAlignment="1">
      <alignment horizontal="center" vertical="center"/>
    </xf>
    <xf numFmtId="0" fontId="71" fillId="24" borderId="55" xfId="0" applyFont="1" applyFill="1" applyBorder="1" applyAlignment="1">
      <alignment horizontal="center" vertical="center"/>
    </xf>
    <xf numFmtId="172" fontId="89" fillId="24" borderId="55" xfId="0" applyNumberFormat="1" applyFont="1" applyFill="1" applyBorder="1" applyAlignment="1">
      <alignment horizontal="center" vertical="center"/>
    </xf>
    <xf numFmtId="172" fontId="71" fillId="24" borderId="55" xfId="0" applyNumberFormat="1" applyFont="1" applyFill="1" applyBorder="1" applyAlignment="1">
      <alignment horizontal="center" vertical="center"/>
    </xf>
    <xf numFmtId="0" fontId="18" fillId="0" borderId="55" xfId="0" applyNumberFormat="1" applyFont="1" applyBorder="1" applyAlignment="1">
      <alignment horizontal="center" vertical="center" wrapText="1"/>
    </xf>
    <xf numFmtId="0" fontId="18" fillId="0" borderId="55" xfId="0" applyFont="1" applyBorder="1" applyAlignment="1">
      <alignment vertical="center" wrapText="1"/>
    </xf>
    <xf numFmtId="0" fontId="18" fillId="0" borderId="55" xfId="123" applyNumberFormat="1" applyFont="1" applyFill="1" applyBorder="1" applyAlignment="1" applyProtection="1">
      <alignment horizontal="left" vertical="center" wrapText="1"/>
    </xf>
    <xf numFmtId="0" fontId="18" fillId="0" borderId="55" xfId="123" applyNumberFormat="1" applyFont="1" applyFill="1" applyBorder="1" applyAlignment="1" applyProtection="1">
      <alignment horizontal="left" vertical="center"/>
    </xf>
    <xf numFmtId="0" fontId="17" fillId="0" borderId="55" xfId="123" applyNumberFormat="1" applyFont="1" applyFill="1" applyBorder="1" applyAlignment="1" applyProtection="1">
      <alignment horizontal="left" vertical="center"/>
    </xf>
    <xf numFmtId="0" fontId="18" fillId="24" borderId="55" xfId="123" applyNumberFormat="1" applyFont="1" applyFill="1" applyBorder="1" applyAlignment="1" applyProtection="1">
      <alignment horizontal="left" vertical="center" wrapText="1"/>
    </xf>
    <xf numFmtId="0" fontId="52" fillId="0" borderId="55" xfId="0" applyFont="1" applyBorder="1" applyAlignment="1">
      <alignment horizontal="center" vertical="center" wrapText="1"/>
    </xf>
    <xf numFmtId="0" fontId="18" fillId="0" borderId="55" xfId="0" applyFont="1" applyBorder="1" applyAlignment="1">
      <alignment wrapText="1"/>
    </xf>
    <xf numFmtId="0" fontId="14" fillId="33" borderId="0" xfId="0" applyFont="1" applyFill="1" applyBorder="1" applyAlignment="1">
      <alignment horizontal="left" vertical="center" wrapText="1"/>
    </xf>
    <xf numFmtId="172" fontId="50" fillId="24" borderId="55" xfId="0" applyNumberFormat="1" applyFont="1" applyFill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53" fillId="24" borderId="55" xfId="0" applyFont="1" applyFill="1" applyBorder="1" applyAlignment="1">
      <alignment horizontal="center" vertical="center" wrapText="1"/>
    </xf>
    <xf numFmtId="0" fontId="79" fillId="0" borderId="55" xfId="0" applyFont="1" applyFill="1" applyBorder="1" applyAlignment="1">
      <alignment horizontal="left" vertical="center" wrapText="1"/>
    </xf>
    <xf numFmtId="174" fontId="53" fillId="25" borderId="55" xfId="99" applyNumberFormat="1" applyFont="1" applyFill="1" applyBorder="1" applyAlignment="1">
      <alignment horizontal="center" vertical="center" wrapText="1"/>
    </xf>
    <xf numFmtId="175" fontId="53" fillId="25" borderId="55" xfId="99" applyNumberFormat="1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left" vertical="center" wrapText="1"/>
    </xf>
    <xf numFmtId="174" fontId="43" fillId="25" borderId="55" xfId="99" applyNumberFormat="1" applyFont="1" applyFill="1" applyBorder="1" applyAlignment="1">
      <alignment horizontal="center" vertical="center" wrapText="1"/>
    </xf>
    <xf numFmtId="175" fontId="43" fillId="25" borderId="55" xfId="99" applyNumberFormat="1" applyFont="1" applyFill="1" applyBorder="1" applyAlignment="1">
      <alignment horizontal="center" vertical="center" wrapText="1"/>
    </xf>
    <xf numFmtId="0" fontId="62" fillId="0" borderId="55" xfId="0" applyFont="1" applyFill="1" applyBorder="1" applyAlignment="1">
      <alignment horizontal="left" vertical="center" wrapText="1"/>
    </xf>
    <xf numFmtId="174" fontId="62" fillId="25" borderId="55" xfId="99" applyNumberFormat="1" applyFont="1" applyFill="1" applyBorder="1" applyAlignment="1">
      <alignment horizontal="center" vertical="center" wrapText="1"/>
    </xf>
    <xf numFmtId="2" fontId="43" fillId="0" borderId="55" xfId="0" applyNumberFormat="1" applyFont="1" applyFill="1" applyBorder="1" applyAlignment="1">
      <alignment horizontal="center" vertical="center" wrapText="1"/>
    </xf>
    <xf numFmtId="175" fontId="62" fillId="25" borderId="55" xfId="99" applyNumberFormat="1" applyFont="1" applyFill="1" applyBorder="1" applyAlignment="1">
      <alignment horizontal="center" vertical="center" wrapText="1"/>
    </xf>
    <xf numFmtId="49" fontId="62" fillId="0" borderId="55" xfId="0" applyNumberFormat="1" applyFont="1" applyFill="1" applyBorder="1" applyAlignment="1">
      <alignment horizontal="left" vertical="center" wrapText="1"/>
    </xf>
    <xf numFmtId="2" fontId="79" fillId="0" borderId="55" xfId="0" applyNumberFormat="1" applyFont="1" applyFill="1" applyBorder="1" applyAlignment="1">
      <alignment horizontal="center" vertical="center" wrapText="1"/>
    </xf>
    <xf numFmtId="0" fontId="57" fillId="0" borderId="55" xfId="0" applyFont="1" applyFill="1" applyBorder="1" applyAlignment="1">
      <alignment horizontal="center" vertical="center" wrapText="1"/>
    </xf>
    <xf numFmtId="0" fontId="49" fillId="0" borderId="55" xfId="0" applyFont="1" applyBorder="1" applyAlignment="1">
      <alignment horizontal="left" wrapText="1"/>
    </xf>
    <xf numFmtId="0" fontId="57" fillId="0" borderId="55" xfId="0" applyFont="1" applyBorder="1" applyAlignment="1">
      <alignment horizontal="left" vertical="center" wrapText="1"/>
    </xf>
    <xf numFmtId="0" fontId="57" fillId="0" borderId="55" xfId="0" applyFont="1" applyBorder="1" applyAlignment="1">
      <alignment horizontal="center" vertical="center"/>
    </xf>
    <xf numFmtId="172" fontId="57" fillId="0" borderId="55" xfId="0" applyNumberFormat="1" applyFont="1" applyBorder="1" applyAlignment="1">
      <alignment horizontal="center" vertical="center"/>
    </xf>
    <xf numFmtId="2" fontId="57" fillId="0" borderId="55" xfId="0" applyNumberFormat="1" applyFont="1" applyBorder="1" applyAlignment="1">
      <alignment horizontal="center" vertical="center"/>
    </xf>
    <xf numFmtId="0" fontId="57" fillId="0" borderId="55" xfId="0" applyFont="1" applyBorder="1" applyAlignment="1">
      <alignment vertical="center" wrapText="1"/>
    </xf>
    <xf numFmtId="0" fontId="49" fillId="0" borderId="55" xfId="0" applyFont="1" applyBorder="1" applyAlignment="1">
      <alignment wrapText="1"/>
    </xf>
    <xf numFmtId="0" fontId="49" fillId="0" borderId="55" xfId="0" applyFont="1" applyBorder="1" applyAlignment="1">
      <alignment horizontal="center" vertical="center"/>
    </xf>
    <xf numFmtId="172" fontId="49" fillId="0" borderId="55" xfId="0" applyNumberFormat="1" applyFont="1" applyBorder="1" applyAlignment="1">
      <alignment horizontal="center" vertical="center"/>
    </xf>
    <xf numFmtId="2" fontId="49" fillId="0" borderId="55" xfId="0" applyNumberFormat="1" applyFont="1" applyBorder="1" applyAlignment="1">
      <alignment horizontal="center" vertical="center"/>
    </xf>
    <xf numFmtId="0" fontId="56" fillId="0" borderId="55" xfId="0" applyFont="1" applyBorder="1" applyAlignment="1">
      <alignment horizontal="left" vertical="center" wrapText="1" indent="1"/>
    </xf>
    <xf numFmtId="0" fontId="56" fillId="0" borderId="55" xfId="0" applyFont="1" applyBorder="1" applyAlignment="1">
      <alignment horizontal="center" vertical="center"/>
    </xf>
    <xf numFmtId="172" fontId="56" fillId="0" borderId="55" xfId="0" applyNumberFormat="1" applyFont="1" applyBorder="1" applyAlignment="1">
      <alignment horizontal="center" vertical="center"/>
    </xf>
    <xf numFmtId="2" fontId="56" fillId="0" borderId="55" xfId="0" applyNumberFormat="1" applyFont="1" applyBorder="1" applyAlignment="1">
      <alignment horizontal="center" vertical="center"/>
    </xf>
    <xf numFmtId="0" fontId="56" fillId="24" borderId="55" xfId="0" applyFont="1" applyFill="1" applyBorder="1" applyAlignment="1">
      <alignment horizontal="center" vertical="center"/>
    </xf>
    <xf numFmtId="0" fontId="49" fillId="0" borderId="55" xfId="0" applyFont="1" applyBorder="1" applyAlignment="1">
      <alignment horizontal="left" vertical="center" wrapText="1"/>
    </xf>
    <xf numFmtId="0" fontId="50" fillId="0" borderId="55" xfId="0" applyFont="1" applyBorder="1" applyAlignment="1">
      <alignment horizontal="left" vertical="center" wrapText="1" indent="1"/>
    </xf>
    <xf numFmtId="0" fontId="50" fillId="0" borderId="55" xfId="0" applyFont="1" applyBorder="1" applyAlignment="1">
      <alignment horizontal="center" vertical="center"/>
    </xf>
    <xf numFmtId="2" fontId="50" fillId="0" borderId="55" xfId="0" applyNumberFormat="1" applyFont="1" applyBorder="1" applyAlignment="1">
      <alignment horizontal="center" vertical="center"/>
    </xf>
    <xf numFmtId="0" fontId="50" fillId="0" borderId="55" xfId="0" applyFont="1" applyBorder="1" applyAlignment="1">
      <alignment horizontal="left" vertical="center" wrapText="1"/>
    </xf>
    <xf numFmtId="0" fontId="82" fillId="0" borderId="55" xfId="99" applyNumberFormat="1" applyFont="1" applyBorder="1" applyAlignment="1">
      <alignment horizontal="left" vertical="center" wrapText="1"/>
    </xf>
    <xf numFmtId="3" fontId="73" fillId="24" borderId="55" xfId="99" applyNumberFormat="1" applyFont="1" applyFill="1" applyBorder="1" applyAlignment="1">
      <alignment horizontal="center" vertical="center" wrapText="1"/>
    </xf>
    <xf numFmtId="176" fontId="73" fillId="24" borderId="55" xfId="99" applyNumberFormat="1" applyFont="1" applyFill="1" applyBorder="1" applyAlignment="1">
      <alignment horizontal="center" vertical="center" wrapText="1"/>
    </xf>
    <xf numFmtId="4" fontId="73" fillId="24" borderId="55" xfId="99" applyNumberFormat="1" applyFont="1" applyFill="1" applyBorder="1" applyAlignment="1">
      <alignment horizontal="center" vertical="center" wrapText="1"/>
    </xf>
    <xf numFmtId="0" fontId="57" fillId="0" borderId="55" xfId="0" applyFont="1" applyFill="1" applyBorder="1" applyAlignment="1">
      <alignment horizontal="left" vertical="center" wrapText="1"/>
    </xf>
    <xf numFmtId="4" fontId="84" fillId="0" borderId="55" xfId="99" applyNumberFormat="1" applyFont="1" applyFill="1" applyBorder="1" applyAlignment="1">
      <alignment horizontal="center" vertical="center" wrapText="1"/>
    </xf>
    <xf numFmtId="3" fontId="84" fillId="24" borderId="55" xfId="99" applyNumberFormat="1" applyFont="1" applyFill="1" applyBorder="1" applyAlignment="1">
      <alignment horizontal="center" vertical="center" wrapText="1"/>
    </xf>
    <xf numFmtId="176" fontId="84" fillId="24" borderId="55" xfId="99" applyNumberFormat="1" applyFont="1" applyFill="1" applyBorder="1" applyAlignment="1">
      <alignment horizontal="center" vertical="center" wrapText="1"/>
    </xf>
    <xf numFmtId="176" fontId="84" fillId="0" borderId="55" xfId="99" applyNumberFormat="1" applyFont="1" applyFill="1" applyBorder="1" applyAlignment="1">
      <alignment horizontal="center" vertical="center" wrapText="1"/>
    </xf>
    <xf numFmtId="0" fontId="56" fillId="0" borderId="55" xfId="0" applyFont="1" applyBorder="1" applyAlignment="1">
      <alignment horizontal="left" vertical="center" wrapText="1"/>
    </xf>
    <xf numFmtId="0" fontId="85" fillId="0" borderId="55" xfId="72" applyNumberFormat="1" applyFont="1" applyBorder="1" applyAlignment="1">
      <alignment horizontal="center" vertical="center" wrapText="1"/>
    </xf>
    <xf numFmtId="0" fontId="85" fillId="0" borderId="55" xfId="101" applyNumberFormat="1" applyFont="1" applyBorder="1" applyAlignment="1">
      <alignment horizontal="center" vertical="center" wrapText="1"/>
    </xf>
    <xf numFmtId="0" fontId="86" fillId="0" borderId="55" xfId="101" applyNumberFormat="1" applyFont="1" applyBorder="1" applyAlignment="1">
      <alignment horizontal="center" vertical="center" wrapText="1"/>
    </xf>
    <xf numFmtId="0" fontId="87" fillId="25" borderId="55" xfId="72" applyNumberFormat="1" applyFont="1" applyFill="1" applyBorder="1" applyAlignment="1">
      <alignment horizontal="left" vertical="center" wrapText="1"/>
    </xf>
    <xf numFmtId="1" fontId="17" fillId="24" borderId="55" xfId="72" applyNumberFormat="1" applyFont="1" applyFill="1" applyBorder="1" applyAlignment="1">
      <alignment horizontal="center" vertical="center"/>
    </xf>
    <xf numFmtId="172" fontId="81" fillId="24" borderId="55" xfId="72" applyNumberFormat="1" applyFont="1" applyFill="1" applyBorder="1" applyAlignment="1">
      <alignment horizontal="center" vertical="center"/>
    </xf>
    <xf numFmtId="173" fontId="81" fillId="24" borderId="55" xfId="72" applyNumberFormat="1" applyFont="1" applyFill="1" applyBorder="1" applyAlignment="1">
      <alignment horizontal="center" vertical="center"/>
    </xf>
    <xf numFmtId="0" fontId="67" fillId="25" borderId="55" xfId="72" applyNumberFormat="1" applyFont="1" applyFill="1" applyBorder="1" applyAlignment="1">
      <alignment horizontal="left" vertical="center" wrapText="1"/>
    </xf>
    <xf numFmtId="1" fontId="18" fillId="24" borderId="55" xfId="72" applyNumberFormat="1" applyFont="1" applyFill="1" applyBorder="1" applyAlignment="1">
      <alignment horizontal="center" vertical="center"/>
    </xf>
    <xf numFmtId="172" fontId="18" fillId="24" borderId="55" xfId="72" applyNumberFormat="1" applyFont="1" applyFill="1" applyBorder="1" applyAlignment="1">
      <alignment horizontal="center" vertical="center"/>
    </xf>
    <xf numFmtId="173" fontId="18" fillId="24" borderId="55" xfId="72" applyNumberFormat="1" applyFont="1" applyFill="1" applyBorder="1" applyAlignment="1">
      <alignment horizontal="center" vertical="center"/>
    </xf>
    <xf numFmtId="2" fontId="18" fillId="24" borderId="55" xfId="72" applyNumberFormat="1" applyFont="1" applyFill="1" applyBorder="1" applyAlignment="1">
      <alignment horizontal="center" vertical="center"/>
    </xf>
    <xf numFmtId="0" fontId="84" fillId="25" borderId="55" xfId="0" applyNumberFormat="1" applyFont="1" applyFill="1" applyBorder="1" applyAlignment="1">
      <alignment horizontal="left" vertical="center" wrapText="1"/>
    </xf>
    <xf numFmtId="0" fontId="88" fillId="25" borderId="55" xfId="72" applyNumberFormat="1" applyFont="1" applyFill="1" applyBorder="1" applyAlignment="1">
      <alignment horizontal="left" vertical="center" wrapText="1"/>
    </xf>
    <xf numFmtId="0" fontId="71" fillId="24" borderId="55" xfId="0" applyFont="1" applyFill="1" applyBorder="1" applyAlignment="1">
      <alignment horizontal="left" vertical="center" indent="1"/>
    </xf>
    <xf numFmtId="0" fontId="89" fillId="24" borderId="55" xfId="0" applyFont="1" applyFill="1" applyBorder="1" applyAlignment="1">
      <alignment horizontal="left" vertical="center" indent="1"/>
    </xf>
    <xf numFmtId="0" fontId="71" fillId="0" borderId="55" xfId="0" applyFont="1" applyFill="1" applyBorder="1" applyAlignment="1">
      <alignment horizontal="left" vertical="center" wrapText="1" indent="1"/>
    </xf>
    <xf numFmtId="0" fontId="71" fillId="24" borderId="55" xfId="0" applyFont="1" applyFill="1" applyBorder="1" applyAlignment="1">
      <alignment horizontal="left" vertical="center" wrapText="1" indent="1"/>
    </xf>
    <xf numFmtId="0" fontId="90" fillId="0" borderId="55" xfId="72" applyNumberFormat="1" applyFont="1" applyBorder="1" applyAlignment="1">
      <alignment horizontal="center" vertical="center" wrapText="1"/>
    </xf>
    <xf numFmtId="172" fontId="17" fillId="24" borderId="55" xfId="72" applyNumberFormat="1" applyFont="1" applyFill="1" applyBorder="1" applyAlignment="1">
      <alignment horizontal="center" vertical="center"/>
    </xf>
    <xf numFmtId="172" fontId="18" fillId="0" borderId="55" xfId="99" applyNumberFormat="1" applyFont="1" applyBorder="1" applyAlignment="1">
      <alignment horizontal="center" vertical="center"/>
    </xf>
    <xf numFmtId="0" fontId="14" fillId="34" borderId="0" xfId="0" applyFont="1" applyFill="1" applyBorder="1" applyAlignment="1">
      <alignment horizontal="left" vertical="center" wrapText="1" indent="2"/>
    </xf>
    <xf numFmtId="0" fontId="14" fillId="35" borderId="0" xfId="0" applyFont="1" applyFill="1" applyBorder="1" applyAlignment="1">
      <alignment horizontal="left" vertical="center" wrapText="1" indent="2"/>
    </xf>
    <xf numFmtId="0" fontId="14" fillId="36" borderId="0" xfId="0" applyFont="1" applyFill="1" applyBorder="1" applyAlignment="1">
      <alignment horizontal="left" vertical="center" wrapText="1" indent="2"/>
    </xf>
    <xf numFmtId="0" fontId="43" fillId="0" borderId="55" xfId="214" applyFont="1" applyBorder="1" applyAlignment="1">
      <alignment vertical="center" wrapText="1"/>
    </xf>
    <xf numFmtId="0" fontId="53" fillId="0" borderId="55" xfId="214" applyFont="1" applyBorder="1" applyAlignment="1">
      <alignment vertical="center" wrapText="1"/>
    </xf>
    <xf numFmtId="0" fontId="100" fillId="0" borderId="0" xfId="214" applyFont="1"/>
    <xf numFmtId="0" fontId="17" fillId="0" borderId="0" xfId="214" applyFont="1" applyBorder="1" applyAlignment="1">
      <alignment vertical="center" wrapText="1"/>
    </xf>
    <xf numFmtId="1" fontId="17" fillId="24" borderId="0" xfId="141" applyNumberFormat="1" applyFont="1" applyFill="1" applyBorder="1" applyAlignment="1">
      <alignment horizontal="center"/>
    </xf>
    <xf numFmtId="172" fontId="89" fillId="0" borderId="0" xfId="214" applyNumberFormat="1" applyFont="1" applyBorder="1"/>
    <xf numFmtId="0" fontId="89" fillId="0" borderId="0" xfId="214" applyFont="1" applyBorder="1"/>
    <xf numFmtId="2" fontId="89" fillId="0" borderId="0" xfId="214" applyNumberFormat="1" applyFont="1" applyBorder="1"/>
    <xf numFmtId="0" fontId="43" fillId="0" borderId="55" xfId="214" applyFont="1" applyBorder="1" applyAlignment="1">
      <alignment horizontal="center" vertical="center" wrapText="1"/>
    </xf>
    <xf numFmtId="0" fontId="43" fillId="0" borderId="55" xfId="214" applyFont="1" applyBorder="1" applyAlignment="1">
      <alignment horizontal="left" vertical="center" wrapText="1"/>
    </xf>
    <xf numFmtId="0" fontId="51" fillId="0" borderId="0" xfId="214" applyFont="1" applyAlignment="1">
      <alignment vertical="center"/>
    </xf>
    <xf numFmtId="1" fontId="100" fillId="0" borderId="0" xfId="214" applyNumberFormat="1" applyFont="1"/>
    <xf numFmtId="1" fontId="18" fillId="24" borderId="55" xfId="141" applyNumberFormat="1" applyFont="1" applyFill="1" applyBorder="1" applyAlignment="1">
      <alignment horizontal="center" vertical="center"/>
    </xf>
    <xf numFmtId="172" fontId="71" fillId="0" borderId="55" xfId="214" applyNumberFormat="1" applyFont="1" applyBorder="1" applyAlignment="1">
      <alignment horizontal="center" vertical="center"/>
    </xf>
    <xf numFmtId="0" fontId="71" fillId="0" borderId="55" xfId="214" applyFont="1" applyBorder="1" applyAlignment="1">
      <alignment horizontal="center" vertical="center"/>
    </xf>
    <xf numFmtId="2" fontId="71" fillId="0" borderId="55" xfId="214" applyNumberFormat="1" applyFont="1" applyBorder="1" applyAlignment="1">
      <alignment horizontal="center" vertical="center"/>
    </xf>
    <xf numFmtId="172" fontId="18" fillId="0" borderId="11" xfId="0" applyNumberFormat="1" applyFont="1" applyFill="1" applyBorder="1" applyAlignment="1">
      <alignment horizontal="center" vertical="center"/>
    </xf>
    <xf numFmtId="0" fontId="18" fillId="0" borderId="55" xfId="1" applyFont="1" applyBorder="1" applyAlignment="1">
      <alignment horizontal="center" vertical="center" wrapText="1"/>
    </xf>
    <xf numFmtId="172" fontId="18" fillId="24" borderId="55" xfId="1" applyNumberFormat="1" applyFont="1" applyFill="1" applyBorder="1" applyAlignment="1">
      <alignment horizontal="center" vertical="center" wrapText="1"/>
    </xf>
    <xf numFmtId="172" fontId="18" fillId="0" borderId="55" xfId="1" applyNumberFormat="1" applyFont="1" applyBorder="1" applyAlignment="1">
      <alignment horizontal="center" vertical="center" wrapText="1"/>
    </xf>
    <xf numFmtId="0" fontId="14" fillId="27" borderId="0" xfId="0" applyFont="1" applyFill="1" applyBorder="1" applyAlignment="1">
      <alignment horizontal="left" vertical="center" wrapText="1"/>
    </xf>
    <xf numFmtId="0" fontId="51" fillId="0" borderId="55" xfId="1" applyFont="1" applyBorder="1" applyAlignment="1">
      <alignment horizontal="center" vertical="center" wrapText="1"/>
    </xf>
    <xf numFmtId="2" fontId="18" fillId="0" borderId="55" xfId="1" applyNumberFormat="1" applyFont="1" applyBorder="1" applyAlignment="1">
      <alignment horizontal="center" vertical="center" wrapText="1"/>
    </xf>
    <xf numFmtId="0" fontId="43" fillId="0" borderId="55" xfId="214" applyFont="1" applyBorder="1" applyAlignment="1">
      <alignment horizontal="left" vertical="center" wrapText="1"/>
    </xf>
    <xf numFmtId="0" fontId="72" fillId="0" borderId="55" xfId="71" applyFont="1" applyBorder="1" applyAlignment="1">
      <alignment horizontal="center" vertical="center" wrapText="1"/>
    </xf>
    <xf numFmtId="0" fontId="100" fillId="0" borderId="55" xfId="71" applyFont="1" applyBorder="1" applyAlignment="1">
      <alignment horizontal="center" vertical="center" wrapText="1"/>
    </xf>
    <xf numFmtId="172" fontId="100" fillId="0" borderId="55" xfId="71" applyNumberFormat="1" applyFont="1" applyBorder="1" applyAlignment="1">
      <alignment horizontal="center" vertical="center" wrapText="1"/>
    </xf>
    <xf numFmtId="0" fontId="120" fillId="0" borderId="55" xfId="71" applyFont="1" applyBorder="1" applyAlignment="1">
      <alignment horizontal="center" vertical="center" wrapText="1"/>
    </xf>
    <xf numFmtId="172" fontId="120" fillId="0" borderId="55" xfId="71" applyNumberFormat="1" applyFont="1" applyBorder="1" applyAlignment="1">
      <alignment horizontal="center" vertical="center" wrapText="1"/>
    </xf>
    <xf numFmtId="0" fontId="89" fillId="0" borderId="55" xfId="71" applyFont="1" applyBorder="1" applyAlignment="1">
      <alignment horizontal="center" vertical="center" wrapText="1"/>
    </xf>
    <xf numFmtId="0" fontId="39" fillId="0" borderId="55" xfId="71" applyBorder="1" applyAlignment="1">
      <alignment horizontal="center" vertical="center"/>
    </xf>
    <xf numFmtId="172" fontId="43" fillId="0" borderId="11" xfId="0" applyNumberFormat="1" applyFont="1" applyFill="1" applyBorder="1" applyAlignment="1">
      <alignment horizontal="center"/>
    </xf>
    <xf numFmtId="0" fontId="53" fillId="0" borderId="11" xfId="119" applyNumberFormat="1" applyFont="1" applyFill="1" applyBorder="1" applyAlignment="1">
      <alignment horizontal="center" vertical="center" wrapText="1" readingOrder="1"/>
    </xf>
    <xf numFmtId="0" fontId="43" fillId="0" borderId="27" xfId="119" applyNumberFormat="1" applyFont="1" applyFill="1" applyBorder="1" applyAlignment="1">
      <alignment horizontal="center" vertical="center" wrapText="1" readingOrder="1"/>
    </xf>
    <xf numFmtId="0" fontId="53" fillId="0" borderId="27" xfId="119" applyNumberFormat="1" applyFont="1" applyFill="1" applyBorder="1" applyAlignment="1">
      <alignment horizontal="center" vertical="center" wrapText="1" readingOrder="1"/>
    </xf>
    <xf numFmtId="0" fontId="53" fillId="0" borderId="28" xfId="119" applyNumberFormat="1" applyFont="1" applyFill="1" applyBorder="1" applyAlignment="1">
      <alignment horizontal="center" vertical="center" wrapText="1" readingOrder="1"/>
    </xf>
    <xf numFmtId="0" fontId="57" fillId="0" borderId="27" xfId="119" applyNumberFormat="1" applyFont="1" applyFill="1" applyBorder="1" applyAlignment="1">
      <alignment horizontal="center" vertical="center" wrapText="1" readingOrder="1"/>
    </xf>
    <xf numFmtId="0" fontId="50" fillId="0" borderId="27" xfId="119" applyNumberFormat="1" applyFont="1" applyFill="1" applyBorder="1" applyAlignment="1">
      <alignment horizontal="center" vertical="center" wrapText="1" readingOrder="1"/>
    </xf>
    <xf numFmtId="0" fontId="49" fillId="0" borderId="27" xfId="119" applyNumberFormat="1" applyFont="1" applyFill="1" applyBorder="1" applyAlignment="1">
      <alignment horizontal="center" vertical="center" wrapText="1" readingOrder="1"/>
    </xf>
    <xf numFmtId="0" fontId="56" fillId="0" borderId="27" xfId="119" applyNumberFormat="1" applyFont="1" applyFill="1" applyBorder="1" applyAlignment="1">
      <alignment horizontal="center" vertical="center" wrapText="1" readingOrder="1"/>
    </xf>
    <xf numFmtId="0" fontId="57" fillId="0" borderId="29" xfId="119" applyNumberFormat="1" applyFont="1" applyFill="1" applyBorder="1" applyAlignment="1">
      <alignment horizontal="center" vertical="center" wrapText="1" readingOrder="1"/>
    </xf>
    <xf numFmtId="0" fontId="18" fillId="24" borderId="11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 wrapText="1"/>
    </xf>
    <xf numFmtId="1" fontId="43" fillId="24" borderId="39" xfId="0" applyNumberFormat="1" applyFont="1" applyFill="1" applyBorder="1" applyAlignment="1">
      <alignment horizontal="center" vertical="center" wrapText="1"/>
    </xf>
    <xf numFmtId="0" fontId="43" fillId="0" borderId="55" xfId="214" applyFont="1" applyBorder="1" applyAlignment="1">
      <alignment horizontal="left" wrapText="1"/>
    </xf>
    <xf numFmtId="0" fontId="61" fillId="24" borderId="11" xfId="1" applyFont="1" applyFill="1" applyBorder="1" applyAlignment="1">
      <alignment horizontal="center" vertical="center"/>
    </xf>
    <xf numFmtId="172" fontId="18" fillId="0" borderId="57" xfId="0" applyNumberFormat="1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6" fontId="17" fillId="0" borderId="11" xfId="1" applyNumberFormat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60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61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1" xfId="1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61" fillId="24" borderId="11" xfId="121" applyFont="1" applyFill="1" applyBorder="1" applyAlignment="1">
      <alignment horizontal="center" vertical="center" wrapText="1"/>
    </xf>
    <xf numFmtId="0" fontId="61" fillId="24" borderId="11" xfId="1" applyFont="1" applyFill="1" applyBorder="1" applyAlignment="1">
      <alignment horizontal="center" vertical="center" wrapText="1"/>
    </xf>
    <xf numFmtId="0" fontId="60" fillId="0" borderId="11" xfId="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18" fillId="0" borderId="0" xfId="145" applyFont="1"/>
    <xf numFmtId="0" fontId="51" fillId="0" borderId="11" xfId="121" applyFont="1" applyFill="1" applyBorder="1" applyAlignment="1">
      <alignment horizontal="center" vertical="center" wrapText="1"/>
    </xf>
    <xf numFmtId="0" fontId="53" fillId="0" borderId="12" xfId="94" applyNumberFormat="1" applyFont="1" applyFill="1" applyBorder="1" applyAlignment="1">
      <alignment horizontal="left" vertical="center" wrapText="1"/>
    </xf>
    <xf numFmtId="0" fontId="18" fillId="0" borderId="12" xfId="94" applyNumberFormat="1" applyFont="1" applyFill="1" applyBorder="1" applyAlignment="1">
      <alignment horizontal="left" vertical="center" wrapText="1"/>
    </xf>
    <xf numFmtId="1" fontId="17" fillId="24" borderId="11" xfId="92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3" fontId="50" fillId="0" borderId="11" xfId="135" applyNumberFormat="1" applyFont="1" applyBorder="1" applyAlignment="1">
      <alignment horizontal="center" vertical="center"/>
    </xf>
    <xf numFmtId="3" fontId="50" fillId="0" borderId="11" xfId="106" applyNumberFormat="1" applyFont="1" applyBorder="1" applyAlignment="1">
      <alignment horizontal="center" vertical="center"/>
    </xf>
    <xf numFmtId="3" fontId="50" fillId="24" borderId="11" xfId="100" applyNumberFormat="1" applyFont="1" applyFill="1" applyBorder="1" applyAlignment="1">
      <alignment horizontal="center" vertical="center"/>
    </xf>
    <xf numFmtId="1" fontId="50" fillId="24" borderId="11" xfId="100" applyNumberFormat="1" applyFont="1" applyFill="1" applyBorder="1" applyAlignment="1">
      <alignment horizontal="center" vertical="center"/>
    </xf>
    <xf numFmtId="3" fontId="57" fillId="24" borderId="11" xfId="100" applyNumberFormat="1" applyFont="1" applyFill="1" applyBorder="1" applyAlignment="1">
      <alignment horizontal="center" vertical="center" wrapText="1"/>
    </xf>
    <xf numFmtId="176" fontId="57" fillId="24" borderId="11" xfId="100" applyNumberFormat="1" applyFont="1" applyFill="1" applyBorder="1" applyAlignment="1">
      <alignment horizontal="center" vertical="center" wrapText="1"/>
    </xf>
    <xf numFmtId="172" fontId="57" fillId="24" borderId="11" xfId="72" applyNumberFormat="1" applyFont="1" applyFill="1" applyBorder="1" applyAlignment="1">
      <alignment horizontal="center" vertical="center"/>
    </xf>
    <xf numFmtId="3" fontId="50" fillId="24" borderId="11" xfId="136" applyNumberFormat="1" applyFont="1" applyFill="1" applyBorder="1" applyAlignment="1">
      <alignment horizontal="center" vertical="center"/>
    </xf>
    <xf numFmtId="3" fontId="57" fillId="24" borderId="11" xfId="136" applyNumberFormat="1" applyFont="1" applyFill="1" applyBorder="1" applyAlignment="1">
      <alignment horizontal="center" vertical="center" wrapText="1"/>
    </xf>
    <xf numFmtId="176" fontId="57" fillId="24" borderId="11" xfId="136" applyNumberFormat="1" applyFont="1" applyFill="1" applyBorder="1" applyAlignment="1">
      <alignment horizontal="center" vertical="center" wrapText="1"/>
    </xf>
    <xf numFmtId="3" fontId="50" fillId="0" borderId="11" xfId="137" applyNumberFormat="1" applyFont="1" applyBorder="1" applyAlignment="1">
      <alignment horizontal="center" vertical="center"/>
    </xf>
    <xf numFmtId="1" fontId="50" fillId="0" borderId="11" xfId="137" applyNumberFormat="1" applyFont="1" applyBorder="1" applyAlignment="1">
      <alignment horizontal="center" vertical="center"/>
    </xf>
    <xf numFmtId="3" fontId="50" fillId="24" borderId="11" xfId="138" applyNumberFormat="1" applyFont="1" applyFill="1" applyBorder="1" applyAlignment="1">
      <alignment horizontal="center" vertical="center"/>
    </xf>
    <xf numFmtId="3" fontId="57" fillId="24" borderId="11" xfId="138" applyNumberFormat="1" applyFont="1" applyFill="1" applyBorder="1" applyAlignment="1">
      <alignment horizontal="center" vertical="center" wrapText="1"/>
    </xf>
    <xf numFmtId="176" fontId="57" fillId="24" borderId="11" xfId="138" applyNumberFormat="1" applyFont="1" applyFill="1" applyBorder="1" applyAlignment="1">
      <alignment horizontal="center" vertical="center" wrapText="1"/>
    </xf>
    <xf numFmtId="3" fontId="50" fillId="0" borderId="11" xfId="139" applyNumberFormat="1" applyFont="1" applyBorder="1" applyAlignment="1">
      <alignment horizontal="center" vertical="center"/>
    </xf>
    <xf numFmtId="3" fontId="50" fillId="24" borderId="11" xfId="103" applyNumberFormat="1" applyFont="1" applyFill="1" applyBorder="1" applyAlignment="1">
      <alignment horizontal="center" vertical="center"/>
    </xf>
    <xf numFmtId="176" fontId="50" fillId="24" borderId="11" xfId="103" applyNumberFormat="1" applyFont="1" applyFill="1" applyBorder="1" applyAlignment="1">
      <alignment horizontal="center" vertical="center"/>
    </xf>
    <xf numFmtId="3" fontId="57" fillId="24" borderId="11" xfId="103" applyNumberFormat="1" applyFont="1" applyFill="1" applyBorder="1" applyAlignment="1">
      <alignment horizontal="center" vertical="center" wrapText="1"/>
    </xf>
    <xf numFmtId="176" fontId="57" fillId="24" borderId="11" xfId="103" applyNumberFormat="1" applyFont="1" applyFill="1" applyBorder="1" applyAlignment="1">
      <alignment horizontal="center" vertical="center" wrapText="1"/>
    </xf>
    <xf numFmtId="3" fontId="50" fillId="0" borderId="11" xfId="104" applyNumberFormat="1" applyFont="1" applyBorder="1" applyAlignment="1">
      <alignment horizontal="center" vertical="center"/>
    </xf>
    <xf numFmtId="3" fontId="50" fillId="24" borderId="11" xfId="105" applyNumberFormat="1" applyFont="1" applyFill="1" applyBorder="1" applyAlignment="1">
      <alignment horizontal="center" vertical="center"/>
    </xf>
    <xf numFmtId="3" fontId="57" fillId="24" borderId="11" xfId="105" applyNumberFormat="1" applyFont="1" applyFill="1" applyBorder="1" applyAlignment="1">
      <alignment horizontal="center" vertical="center" wrapText="1"/>
    </xf>
    <xf numFmtId="176" fontId="57" fillId="24" borderId="11" xfId="105" applyNumberFormat="1" applyFont="1" applyFill="1" applyBorder="1" applyAlignment="1">
      <alignment horizontal="center" vertical="center" wrapText="1"/>
    </xf>
    <xf numFmtId="3" fontId="87" fillId="0" borderId="11" xfId="0" applyNumberFormat="1" applyFont="1" applyFill="1" applyBorder="1" applyAlignment="1">
      <alignment horizontal="center" vertical="center" wrapText="1"/>
    </xf>
    <xf numFmtId="176" fontId="87" fillId="0" borderId="11" xfId="0" applyNumberFormat="1" applyFont="1" applyFill="1" applyBorder="1" applyAlignment="1">
      <alignment horizontal="center" vertical="center" wrapText="1"/>
    </xf>
    <xf numFmtId="3" fontId="67" fillId="0" borderId="11" xfId="0" applyNumberFormat="1" applyFont="1" applyFill="1" applyBorder="1" applyAlignment="1">
      <alignment horizontal="center" vertical="center" wrapText="1"/>
    </xf>
    <xf numFmtId="0" fontId="67" fillId="0" borderId="11" xfId="0" applyNumberFormat="1" applyFont="1" applyBorder="1" applyAlignment="1">
      <alignment horizontal="center" vertical="center" wrapText="1"/>
    </xf>
    <xf numFmtId="0" fontId="89" fillId="0" borderId="0" xfId="71" applyFont="1" applyBorder="1" applyAlignment="1">
      <alignment horizontal="center" vertical="center"/>
    </xf>
    <xf numFmtId="0" fontId="120" fillId="0" borderId="0" xfId="71" applyFont="1" applyBorder="1" applyAlignment="1">
      <alignment horizontal="center" vertical="center" wrapText="1"/>
    </xf>
    <xf numFmtId="172" fontId="120" fillId="0" borderId="0" xfId="71" applyNumberFormat="1" applyFont="1" applyBorder="1" applyAlignment="1">
      <alignment horizontal="center" vertical="center" wrapText="1"/>
    </xf>
    <xf numFmtId="1" fontId="17" fillId="24" borderId="11" xfId="72" applyNumberFormat="1" applyFont="1" applyFill="1" applyBorder="1" applyAlignment="1">
      <alignment horizontal="center" vertical="center"/>
    </xf>
    <xf numFmtId="172" fontId="57" fillId="0" borderId="11" xfId="0" applyNumberFormat="1" applyFont="1" applyBorder="1" applyAlignment="1">
      <alignment horizontal="center" vertical="center"/>
    </xf>
    <xf numFmtId="0" fontId="128" fillId="0" borderId="27" xfId="119" applyNumberFormat="1" applyFont="1" applyFill="1" applyBorder="1" applyAlignment="1">
      <alignment horizontal="center" vertical="center" wrapText="1" readingOrder="1"/>
    </xf>
    <xf numFmtId="0" fontId="129" fillId="0" borderId="27" xfId="119" applyNumberFormat="1" applyFont="1" applyFill="1" applyBorder="1" applyAlignment="1">
      <alignment horizontal="center" vertical="center" wrapText="1" readingOrder="1"/>
    </xf>
    <xf numFmtId="172" fontId="56" fillId="0" borderId="11" xfId="0" applyNumberFormat="1" applyFont="1" applyBorder="1" applyAlignment="1">
      <alignment horizontal="center" vertical="center"/>
    </xf>
    <xf numFmtId="172" fontId="56" fillId="0" borderId="11" xfId="0" applyNumberFormat="1" applyFont="1" applyBorder="1" applyAlignment="1">
      <alignment horizontal="center" vertical="center" wrapText="1"/>
    </xf>
    <xf numFmtId="2" fontId="56" fillId="0" borderId="11" xfId="0" applyNumberFormat="1" applyFont="1" applyBorder="1" applyAlignment="1">
      <alignment horizontal="center" vertical="center"/>
    </xf>
    <xf numFmtId="2" fontId="56" fillId="0" borderId="11" xfId="0" applyNumberFormat="1" applyFont="1" applyBorder="1" applyAlignment="1">
      <alignment horizontal="center" vertical="center" wrapText="1"/>
    </xf>
    <xf numFmtId="2" fontId="50" fillId="0" borderId="11" xfId="0" applyNumberFormat="1" applyFont="1" applyBorder="1" applyAlignment="1">
      <alignment horizontal="center" vertical="center" wrapText="1"/>
    </xf>
    <xf numFmtId="1" fontId="18" fillId="0" borderId="55" xfId="0" applyNumberFormat="1" applyFont="1" applyBorder="1" applyAlignment="1">
      <alignment horizontal="center" vertical="center" wrapText="1"/>
    </xf>
    <xf numFmtId="0" fontId="18" fillId="0" borderId="55" xfId="0" applyFont="1" applyBorder="1"/>
    <xf numFmtId="2" fontId="18" fillId="0" borderId="11" xfId="1" applyNumberFormat="1" applyFont="1" applyBorder="1" applyAlignment="1">
      <alignment horizontal="center" vertical="center"/>
    </xf>
    <xf numFmtId="0" fontId="18" fillId="0" borderId="11" xfId="0" applyFont="1" applyBorder="1"/>
    <xf numFmtId="2" fontId="18" fillId="24" borderId="11" xfId="125" applyNumberFormat="1" applyFont="1" applyFill="1" applyBorder="1" applyAlignment="1">
      <alignment horizontal="center" vertical="center" wrapText="1"/>
    </xf>
    <xf numFmtId="49" fontId="18" fillId="24" borderId="11" xfId="113" applyNumberFormat="1" applyFont="1" applyFill="1" applyBorder="1" applyAlignment="1">
      <alignment horizontal="center" vertical="center" wrapText="1"/>
    </xf>
    <xf numFmtId="1" fontId="18" fillId="24" borderId="11" xfId="113" applyNumberFormat="1" applyFont="1" applyFill="1" applyBorder="1" applyAlignment="1">
      <alignment horizontal="center" vertical="center" wrapText="1"/>
    </xf>
    <xf numFmtId="172" fontId="18" fillId="24" borderId="11" xfId="113" applyNumberFormat="1" applyFont="1" applyFill="1" applyBorder="1" applyAlignment="1">
      <alignment horizontal="center" vertical="center" wrapText="1"/>
    </xf>
    <xf numFmtId="172" fontId="18" fillId="24" borderId="11" xfId="125" applyNumberFormat="1" applyFont="1" applyFill="1" applyBorder="1" applyAlignment="1">
      <alignment horizontal="center" vertical="center" wrapText="1"/>
    </xf>
    <xf numFmtId="176" fontId="18" fillId="24" borderId="11" xfId="125" applyNumberFormat="1" applyFont="1" applyFill="1" applyBorder="1" applyAlignment="1">
      <alignment horizontal="center" vertical="center" wrapText="1"/>
    </xf>
    <xf numFmtId="0" fontId="10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0" fillId="0" borderId="16" xfId="0" applyFont="1" applyFill="1" applyBorder="1" applyAlignment="1">
      <alignment horizontal="center" vertical="center" wrapText="1"/>
    </xf>
    <xf numFmtId="1" fontId="57" fillId="0" borderId="11" xfId="0" applyNumberFormat="1" applyFont="1" applyBorder="1" applyAlignment="1">
      <alignment horizontal="center" vertical="center" wrapText="1"/>
    </xf>
    <xf numFmtId="1" fontId="50" fillId="0" borderId="11" xfId="0" applyNumberFormat="1" applyFont="1" applyBorder="1" applyAlignment="1">
      <alignment horizontal="center" vertical="center" wrapText="1"/>
    </xf>
    <xf numFmtId="0" fontId="61" fillId="0" borderId="11" xfId="0" applyFont="1" applyBorder="1" applyAlignment="1">
      <alignment horizontal="left" vertical="center"/>
    </xf>
    <xf numFmtId="2" fontId="0" fillId="0" borderId="0" xfId="0" applyNumberFormat="1" applyFont="1"/>
    <xf numFmtId="0" fontId="60" fillId="0" borderId="11" xfId="0" applyFont="1" applyBorder="1" applyAlignment="1">
      <alignment vertical="center" wrapText="1"/>
    </xf>
    <xf numFmtId="0" fontId="62" fillId="0" borderId="11" xfId="0" applyFont="1" applyBorder="1"/>
    <xf numFmtId="0" fontId="12" fillId="0" borderId="0" xfId="1" applyFont="1" applyAlignment="1">
      <alignment horizontal="center" vertical="center"/>
    </xf>
    <xf numFmtId="0" fontId="56" fillId="0" borderId="45" xfId="0" applyFont="1" applyBorder="1" applyAlignment="1">
      <alignment horizontal="left" vertical="center" wrapText="1"/>
    </xf>
    <xf numFmtId="172" fontId="18" fillId="24" borderId="15" xfId="0" applyNumberFormat="1" applyFont="1" applyFill="1" applyBorder="1" applyAlignment="1">
      <alignment horizontal="center" vertical="center" wrapText="1"/>
    </xf>
    <xf numFmtId="176" fontId="50" fillId="0" borderId="11" xfId="106" applyNumberFormat="1" applyFont="1" applyBorder="1" applyAlignment="1">
      <alignment horizontal="center" vertical="center"/>
    </xf>
    <xf numFmtId="176" fontId="50" fillId="24" borderId="11" xfId="100" applyNumberFormat="1" applyFont="1" applyFill="1" applyBorder="1" applyAlignment="1">
      <alignment horizontal="center" vertical="center"/>
    </xf>
    <xf numFmtId="176" fontId="50" fillId="0" borderId="11" xfId="135" applyNumberFormat="1" applyFont="1" applyBorder="1" applyAlignment="1">
      <alignment horizontal="center" vertical="center"/>
    </xf>
    <xf numFmtId="3" fontId="50" fillId="24" borderId="11" xfId="113" applyNumberFormat="1" applyFont="1" applyFill="1" applyBorder="1" applyAlignment="1">
      <alignment horizontal="center" vertical="center" wrapText="1"/>
    </xf>
    <xf numFmtId="3" fontId="50" fillId="24" borderId="11" xfId="72" applyNumberFormat="1" applyFont="1" applyFill="1" applyBorder="1" applyAlignment="1">
      <alignment horizontal="center" vertical="center"/>
    </xf>
    <xf numFmtId="176" fontId="57" fillId="24" borderId="11" xfId="72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72" fillId="0" borderId="11" xfId="0" applyFont="1" applyBorder="1" applyAlignment="1" applyProtection="1">
      <alignment horizontal="center" vertical="center" wrapText="1"/>
    </xf>
    <xf numFmtId="0" fontId="72" fillId="0" borderId="55" xfId="7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172" fontId="18" fillId="24" borderId="15" xfId="0" applyNumberFormat="1" applyFont="1" applyFill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53" fillId="25" borderId="57" xfId="0" applyFont="1" applyFill="1" applyBorder="1" applyAlignment="1">
      <alignment horizontal="center" vertical="center" wrapText="1"/>
    </xf>
    <xf numFmtId="0" fontId="43" fillId="25" borderId="57" xfId="0" applyFont="1" applyFill="1" applyBorder="1" applyAlignment="1">
      <alignment horizontal="center" vertical="center" wrapText="1"/>
    </xf>
    <xf numFmtId="0" fontId="127" fillId="24" borderId="0" xfId="0" applyFont="1" applyFill="1"/>
    <xf numFmtId="1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89" applyFont="1" applyFill="1" applyBorder="1" applyAlignment="1" applyProtection="1">
      <alignment horizontal="center" vertical="center"/>
      <protection locked="0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0" fontId="50" fillId="0" borderId="0" xfId="0" applyFont="1" applyFill="1" applyBorder="1" applyAlignment="1">
      <alignment horizontal="center" vertical="center"/>
    </xf>
    <xf numFmtId="1" fontId="50" fillId="0" borderId="0" xfId="0" applyNumberFormat="1" applyFont="1" applyFill="1" applyBorder="1" applyAlignment="1" applyProtection="1">
      <alignment horizontal="center" vertical="center"/>
    </xf>
    <xf numFmtId="0" fontId="18" fillId="0" borderId="57" xfId="0" applyFont="1" applyFill="1" applyBorder="1" applyAlignment="1">
      <alignment horizontal="center" vertical="center" wrapText="1"/>
    </xf>
    <xf numFmtId="3" fontId="130" fillId="24" borderId="11" xfId="1" applyNumberFormat="1" applyFont="1" applyFill="1" applyBorder="1" applyAlignment="1">
      <alignment horizontal="center" vertical="center" wrapText="1"/>
    </xf>
    <xf numFmtId="179" fontId="68" fillId="0" borderId="0" xfId="75" applyNumberFormat="1" applyFont="1"/>
    <xf numFmtId="179" fontId="70" fillId="0" borderId="0" xfId="75" applyNumberFormat="1" applyFont="1" applyFill="1"/>
    <xf numFmtId="172" fontId="62" fillId="24" borderId="11" xfId="1" applyNumberFormat="1" applyFont="1" applyFill="1" applyBorder="1" applyAlignment="1">
      <alignment horizontal="center" vertical="center" wrapText="1"/>
    </xf>
    <xf numFmtId="172" fontId="42" fillId="0" borderId="0" xfId="75" applyNumberFormat="1"/>
    <xf numFmtId="0" fontId="18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71" fillId="26" borderId="57" xfId="0" applyFont="1" applyFill="1" applyBorder="1" applyAlignment="1">
      <alignment horizontal="center" vertical="top" wrapText="1"/>
    </xf>
    <xf numFmtId="0" fontId="18" fillId="0" borderId="57" xfId="0" applyFont="1" applyFill="1" applyBorder="1" applyAlignment="1">
      <alignment horizontal="center" vertical="center"/>
    </xf>
    <xf numFmtId="0" fontId="53" fillId="0" borderId="57" xfId="0" applyFont="1" applyBorder="1" applyAlignment="1">
      <alignment horizontal="center" vertical="center" wrapText="1"/>
    </xf>
    <xf numFmtId="3" fontId="131" fillId="0" borderId="27" xfId="0" applyNumberFormat="1" applyFont="1" applyFill="1" applyBorder="1" applyAlignment="1">
      <alignment horizontal="right" vertical="center"/>
    </xf>
    <xf numFmtId="0" fontId="61" fillId="0" borderId="0" xfId="0" applyFont="1" applyBorder="1" applyAlignment="1">
      <alignment horizontal="center" vertical="center" wrapText="1"/>
    </xf>
    <xf numFmtId="0" fontId="50" fillId="0" borderId="58" xfId="0" applyFont="1" applyBorder="1" applyAlignment="1">
      <alignment horizontal="left" vertical="center" wrapText="1"/>
    </xf>
    <xf numFmtId="0" fontId="53" fillId="0" borderId="59" xfId="119" applyNumberFormat="1" applyFont="1" applyFill="1" applyBorder="1" applyAlignment="1">
      <alignment horizontal="center" vertical="center" wrapText="1" readingOrder="1"/>
    </xf>
    <xf numFmtId="0" fontId="43" fillId="0" borderId="60" xfId="119" applyNumberFormat="1" applyFont="1" applyFill="1" applyBorder="1" applyAlignment="1">
      <alignment horizontal="center" vertical="center" wrapText="1" readingOrder="1"/>
    </xf>
    <xf numFmtId="0" fontId="53" fillId="0" borderId="60" xfId="119" applyNumberFormat="1" applyFont="1" applyFill="1" applyBorder="1" applyAlignment="1">
      <alignment horizontal="center" vertical="center" wrapText="1" readingOrder="1"/>
    </xf>
    <xf numFmtId="0" fontId="43" fillId="0" borderId="57" xfId="0" applyFont="1" applyBorder="1" applyAlignment="1">
      <alignment horizontal="left" wrapText="1"/>
    </xf>
    <xf numFmtId="0" fontId="43" fillId="0" borderId="57" xfId="0" applyFont="1" applyBorder="1" applyAlignment="1">
      <alignment horizontal="center" vertical="center" wrapText="1"/>
    </xf>
    <xf numFmtId="0" fontId="74" fillId="0" borderId="61" xfId="98" applyNumberFormat="1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96" fillId="0" borderId="62" xfId="98" applyNumberFormat="1" applyFont="1" applyBorder="1" applyAlignment="1">
      <alignment horizontal="center" vertical="center" wrapText="1"/>
    </xf>
    <xf numFmtId="2" fontId="96" fillId="0" borderId="57" xfId="98" applyNumberFormat="1" applyFont="1" applyBorder="1" applyAlignment="1">
      <alignment horizontal="center" vertical="center" wrapText="1"/>
    </xf>
    <xf numFmtId="1" fontId="50" fillId="24" borderId="62" xfId="0" applyNumberFormat="1" applyFont="1" applyFill="1" applyBorder="1" applyAlignment="1">
      <alignment horizontal="center" vertical="center" wrapText="1"/>
    </xf>
    <xf numFmtId="0" fontId="132" fillId="0" borderId="57" xfId="98" applyNumberFormat="1" applyFont="1" applyBorder="1" applyAlignment="1">
      <alignment horizontal="center" vertical="center" wrapText="1"/>
    </xf>
    <xf numFmtId="1" fontId="50" fillId="24" borderId="62" xfId="99" applyNumberFormat="1" applyFont="1" applyFill="1" applyBorder="1" applyAlignment="1">
      <alignment horizontal="center" vertical="center"/>
    </xf>
    <xf numFmtId="3" fontId="50" fillId="24" borderId="62" xfId="0" applyNumberFormat="1" applyFont="1" applyFill="1" applyBorder="1" applyAlignment="1">
      <alignment horizontal="center" vertical="center" wrapText="1"/>
    </xf>
    <xf numFmtId="0" fontId="69" fillId="0" borderId="57" xfId="98" applyNumberFormat="1" applyFont="1" applyBorder="1" applyAlignment="1">
      <alignment horizontal="center" vertical="center" wrapText="1"/>
    </xf>
    <xf numFmtId="3" fontId="57" fillId="24" borderId="57" xfId="0" applyNumberFormat="1" applyFont="1" applyFill="1" applyBorder="1" applyAlignment="1">
      <alignment horizontal="center" vertical="center" wrapText="1"/>
    </xf>
    <xf numFmtId="172" fontId="57" fillId="24" borderId="57" xfId="0" applyNumberFormat="1" applyFont="1" applyFill="1" applyBorder="1" applyAlignment="1">
      <alignment horizontal="center" vertical="center" wrapText="1"/>
    </xf>
    <xf numFmtId="2" fontId="57" fillId="24" borderId="57" xfId="0" applyNumberFormat="1" applyFont="1" applyFill="1" applyBorder="1" applyAlignment="1">
      <alignment horizontal="center" vertical="center" wrapText="1"/>
    </xf>
    <xf numFmtId="0" fontId="69" fillId="0" borderId="57" xfId="98" applyNumberFormat="1" applyFont="1" applyBorder="1" applyAlignment="1">
      <alignment horizontal="left" vertical="center" wrapText="1"/>
    </xf>
    <xf numFmtId="1" fontId="50" fillId="24" borderId="57" xfId="99" applyNumberFormat="1" applyFont="1" applyFill="1" applyBorder="1" applyAlignment="1">
      <alignment horizontal="center" vertical="center"/>
    </xf>
    <xf numFmtId="1" fontId="50" fillId="24" borderId="57" xfId="0" applyNumberFormat="1" applyFont="1" applyFill="1" applyBorder="1" applyAlignment="1">
      <alignment horizontal="center" vertical="center" wrapText="1"/>
    </xf>
    <xf numFmtId="172" fontId="50" fillId="24" borderId="57" xfId="0" applyNumberFormat="1" applyFont="1" applyFill="1" applyBorder="1" applyAlignment="1">
      <alignment horizontal="center" vertical="center" wrapText="1"/>
    </xf>
    <xf numFmtId="1" fontId="57" fillId="24" borderId="57" xfId="0" applyNumberFormat="1" applyFont="1" applyFill="1" applyBorder="1" applyAlignment="1">
      <alignment horizontal="center" vertical="center" wrapText="1"/>
    </xf>
    <xf numFmtId="2" fontId="50" fillId="24" borderId="57" xfId="0" applyNumberFormat="1" applyFont="1" applyFill="1" applyBorder="1" applyAlignment="1">
      <alignment horizontal="center" vertical="center" wrapText="1"/>
    </xf>
    <xf numFmtId="1" fontId="57" fillId="24" borderId="57" xfId="99" applyNumberFormat="1" applyFont="1" applyFill="1" applyBorder="1" applyAlignment="1">
      <alignment horizontal="center" vertical="center"/>
    </xf>
    <xf numFmtId="0" fontId="50" fillId="24" borderId="57" xfId="0" applyNumberFormat="1" applyFont="1" applyFill="1" applyBorder="1" applyAlignment="1">
      <alignment horizontal="center" vertical="center" wrapText="1"/>
    </xf>
    <xf numFmtId="3" fontId="50" fillId="24" borderId="57" xfId="0" applyNumberFormat="1" applyFont="1" applyFill="1" applyBorder="1" applyAlignment="1">
      <alignment horizontal="center" vertical="center" wrapText="1"/>
    </xf>
    <xf numFmtId="0" fontId="76" fillId="0" borderId="57" xfId="98" applyNumberFormat="1" applyFont="1" applyBorder="1" applyAlignment="1">
      <alignment horizontal="left" vertical="center" wrapText="1"/>
    </xf>
    <xf numFmtId="172" fontId="50" fillId="24" borderId="57" xfId="99" applyNumberFormat="1" applyFont="1" applyFill="1" applyBorder="1" applyAlignment="1">
      <alignment horizontal="center" vertical="center"/>
    </xf>
    <xf numFmtId="1" fontId="116" fillId="24" borderId="57" xfId="0" applyNumberFormat="1" applyFont="1" applyFill="1" applyBorder="1" applyAlignment="1">
      <alignment horizontal="center" vertical="center" wrapText="1"/>
    </xf>
    <xf numFmtId="172" fontId="116" fillId="24" borderId="57" xfId="0" applyNumberFormat="1" applyFont="1" applyFill="1" applyBorder="1" applyAlignment="1">
      <alignment horizontal="center" vertical="center" wrapText="1"/>
    </xf>
    <xf numFmtId="2" fontId="116" fillId="24" borderId="57" xfId="0" applyNumberFormat="1" applyFont="1" applyFill="1" applyBorder="1" applyAlignment="1">
      <alignment horizontal="center" vertical="center" wrapText="1"/>
    </xf>
    <xf numFmtId="1" fontId="117" fillId="24" borderId="57" xfId="0" applyNumberFormat="1" applyFont="1" applyFill="1" applyBorder="1" applyAlignment="1">
      <alignment horizontal="center" vertical="center" wrapText="1"/>
    </xf>
    <xf numFmtId="172" fontId="117" fillId="24" borderId="57" xfId="0" applyNumberFormat="1" applyFont="1" applyFill="1" applyBorder="1" applyAlignment="1">
      <alignment horizontal="center" vertical="center" wrapText="1"/>
    </xf>
    <xf numFmtId="2" fontId="117" fillId="24" borderId="57" xfId="0" applyNumberFormat="1" applyFont="1" applyFill="1" applyBorder="1" applyAlignment="1">
      <alignment horizontal="center" vertical="center" wrapText="1"/>
    </xf>
    <xf numFmtId="3" fontId="117" fillId="24" borderId="57" xfId="0" applyNumberFormat="1" applyFont="1" applyFill="1" applyBorder="1" applyAlignment="1">
      <alignment horizontal="center" vertical="center" wrapText="1"/>
    </xf>
    <xf numFmtId="174" fontId="62" fillId="24" borderId="55" xfId="99" applyNumberFormat="1" applyFont="1" applyFill="1" applyBorder="1" applyAlignment="1">
      <alignment horizontal="center" vertical="center" wrapText="1"/>
    </xf>
    <xf numFmtId="1" fontId="57" fillId="0" borderId="55" xfId="0" applyNumberFormat="1" applyFont="1" applyBorder="1" applyAlignment="1">
      <alignment horizontal="center" vertical="center"/>
    </xf>
    <xf numFmtId="3" fontId="84" fillId="0" borderId="55" xfId="99" applyNumberFormat="1" applyFont="1" applyFill="1" applyBorder="1" applyAlignment="1">
      <alignment horizontal="center" vertical="center" wrapText="1"/>
    </xf>
    <xf numFmtId="182" fontId="68" fillId="0" borderId="57" xfId="0" applyNumberFormat="1" applyFont="1" applyBorder="1" applyAlignment="1" applyProtection="1">
      <alignment horizontal="center" vertical="center"/>
      <protection locked="0"/>
    </xf>
    <xf numFmtId="4" fontId="73" fillId="0" borderId="55" xfId="99" applyNumberFormat="1" applyFont="1" applyFill="1" applyBorder="1" applyAlignment="1">
      <alignment horizontal="center" vertical="center" wrapText="1"/>
    </xf>
    <xf numFmtId="1" fontId="18" fillId="24" borderId="16" xfId="72" applyNumberFormat="1" applyFont="1" applyFill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textRotation="90" wrapText="1"/>
    </xf>
    <xf numFmtId="0" fontId="51" fillId="0" borderId="57" xfId="0" applyFont="1" applyBorder="1" applyAlignment="1">
      <alignment horizontal="center" vertical="center" textRotation="90" wrapText="1"/>
    </xf>
    <xf numFmtId="0" fontId="57" fillId="0" borderId="57" xfId="0" applyFont="1" applyBorder="1" applyAlignment="1">
      <alignment horizontal="center" vertical="center" wrapText="1"/>
    </xf>
    <xf numFmtId="0" fontId="50" fillId="0" borderId="57" xfId="0" applyNumberFormat="1" applyFont="1" applyBorder="1" applyAlignment="1">
      <alignment horizontal="center" vertical="center" wrapText="1"/>
    </xf>
    <xf numFmtId="0" fontId="50" fillId="0" borderId="57" xfId="0" applyNumberFormat="1" applyFont="1" applyFill="1" applyBorder="1" applyAlignment="1">
      <alignment horizontal="center" vertical="center" wrapText="1"/>
    </xf>
    <xf numFmtId="172" fontId="50" fillId="0" borderId="57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/>
    </xf>
    <xf numFmtId="172" fontId="50" fillId="0" borderId="57" xfId="0" applyNumberFormat="1" applyFont="1" applyBorder="1" applyAlignment="1">
      <alignment horizontal="center"/>
    </xf>
    <xf numFmtId="0" fontId="50" fillId="0" borderId="57" xfId="0" applyNumberFormat="1" applyFont="1" applyBorder="1" applyAlignment="1">
      <alignment horizontal="center"/>
    </xf>
    <xf numFmtId="0" fontId="50" fillId="24" borderId="57" xfId="0" applyFont="1" applyFill="1" applyBorder="1" applyAlignment="1">
      <alignment horizontal="center"/>
    </xf>
    <xf numFmtId="177" fontId="57" fillId="0" borderId="57" xfId="0" applyNumberFormat="1" applyFont="1" applyBorder="1" applyAlignment="1">
      <alignment horizontal="center" vertical="center" wrapText="1" readingOrder="1"/>
    </xf>
    <xf numFmtId="177" fontId="57" fillId="24" borderId="57" xfId="0" applyNumberFormat="1" applyFont="1" applyFill="1" applyBorder="1" applyAlignment="1">
      <alignment horizontal="center" vertical="center" wrapText="1" readingOrder="1"/>
    </xf>
    <xf numFmtId="172" fontId="57" fillId="0" borderId="57" xfId="0" applyNumberFormat="1" applyFont="1" applyBorder="1" applyAlignment="1">
      <alignment horizontal="center" vertical="center" wrapText="1" readingOrder="1"/>
    </xf>
    <xf numFmtId="177" fontId="50" fillId="24" borderId="57" xfId="0" applyNumberFormat="1" applyFont="1" applyFill="1" applyBorder="1" applyAlignment="1">
      <alignment horizontal="center" vertical="center" wrapText="1" readingOrder="1"/>
    </xf>
    <xf numFmtId="172" fontId="50" fillId="0" borderId="57" xfId="0" applyNumberFormat="1" applyFont="1" applyBorder="1" applyAlignment="1">
      <alignment horizontal="center" vertical="center" wrapText="1" readingOrder="1"/>
    </xf>
    <xf numFmtId="2" fontId="57" fillId="0" borderId="57" xfId="0" applyNumberFormat="1" applyFont="1" applyBorder="1" applyAlignment="1">
      <alignment horizontal="center" vertical="center" wrapText="1" readingOrder="1"/>
    </xf>
    <xf numFmtId="2" fontId="50" fillId="0" borderId="57" xfId="0" applyNumberFormat="1" applyFont="1" applyBorder="1" applyAlignment="1">
      <alignment horizontal="center" vertical="center" wrapText="1" readingOrder="1"/>
    </xf>
    <xf numFmtId="0" fontId="57" fillId="0" borderId="57" xfId="0" applyNumberFormat="1" applyFont="1" applyBorder="1" applyAlignment="1">
      <alignment horizontal="center" vertical="center" wrapText="1" readingOrder="1"/>
    </xf>
    <xf numFmtId="0" fontId="50" fillId="0" borderId="57" xfId="0" applyNumberFormat="1" applyFont="1" applyBorder="1" applyAlignment="1">
      <alignment horizontal="center" vertical="center" wrapText="1" readingOrder="1"/>
    </xf>
    <xf numFmtId="0" fontId="50" fillId="0" borderId="55" xfId="0" applyFont="1" applyBorder="1" applyAlignment="1">
      <alignment horizontal="center" vertical="center" wrapText="1"/>
    </xf>
    <xf numFmtId="172" fontId="71" fillId="24" borderId="55" xfId="214" applyNumberFormat="1" applyFont="1" applyFill="1" applyBorder="1" applyAlignment="1">
      <alignment horizontal="center" vertical="center"/>
    </xf>
    <xf numFmtId="2" fontId="71" fillId="24" borderId="55" xfId="214" applyNumberFormat="1" applyFont="1" applyFill="1" applyBorder="1" applyAlignment="1">
      <alignment horizontal="center" vertical="center"/>
    </xf>
    <xf numFmtId="0" fontId="53" fillId="0" borderId="0" xfId="0" applyFont="1"/>
    <xf numFmtId="0" fontId="18" fillId="0" borderId="11" xfId="0" applyFont="1" applyBorder="1" applyAlignment="1">
      <alignment horizontal="center" vertical="center"/>
    </xf>
    <xf numFmtId="2" fontId="17" fillId="0" borderId="11" xfId="1" applyNumberFormat="1" applyFont="1" applyBorder="1" applyAlignment="1">
      <alignment horizontal="center" vertical="center"/>
    </xf>
    <xf numFmtId="0" fontId="133" fillId="0" borderId="0" xfId="145" applyFont="1"/>
    <xf numFmtId="0" fontId="51" fillId="24" borderId="58" xfId="0" applyFont="1" applyFill="1" applyBorder="1" applyAlignment="1">
      <alignment horizontal="center" vertical="center" wrapText="1"/>
    </xf>
    <xf numFmtId="0" fontId="100" fillId="0" borderId="57" xfId="71" applyFont="1" applyBorder="1" applyAlignment="1">
      <alignment horizontal="center" vertical="center" wrapText="1"/>
    </xf>
    <xf numFmtId="172" fontId="100" fillId="0" borderId="57" xfId="71" applyNumberFormat="1" applyFont="1" applyBorder="1" applyAlignment="1">
      <alignment horizontal="center" vertical="center" wrapText="1"/>
    </xf>
    <xf numFmtId="0" fontId="120" fillId="0" borderId="57" xfId="71" applyFont="1" applyBorder="1" applyAlignment="1">
      <alignment horizontal="center" vertical="center" wrapText="1"/>
    </xf>
    <xf numFmtId="172" fontId="120" fillId="0" borderId="57" xfId="71" applyNumberFormat="1" applyFont="1" applyBorder="1" applyAlignment="1">
      <alignment horizontal="center" vertical="center" wrapText="1"/>
    </xf>
    <xf numFmtId="2" fontId="71" fillId="24" borderId="11" xfId="125" applyNumberFormat="1" applyFont="1" applyFill="1" applyBorder="1" applyAlignment="1">
      <alignment horizontal="center" vertical="center" wrapText="1"/>
    </xf>
    <xf numFmtId="0" fontId="71" fillId="24" borderId="11" xfId="0" applyFont="1" applyFill="1" applyBorder="1" applyAlignment="1">
      <alignment horizontal="center" vertical="center"/>
    </xf>
    <xf numFmtId="49" fontId="71" fillId="24" borderId="11" xfId="113" applyNumberFormat="1" applyFont="1" applyFill="1" applyBorder="1" applyAlignment="1">
      <alignment horizontal="center" vertical="center" wrapText="1"/>
    </xf>
    <xf numFmtId="1" fontId="71" fillId="24" borderId="11" xfId="113" applyNumberFormat="1" applyFont="1" applyFill="1" applyBorder="1" applyAlignment="1">
      <alignment horizontal="center" vertical="center" wrapText="1"/>
    </xf>
    <xf numFmtId="172" fontId="71" fillId="24" borderId="11" xfId="113" applyNumberFormat="1" applyFont="1" applyFill="1" applyBorder="1" applyAlignment="1">
      <alignment horizontal="center" vertical="center" wrapText="1"/>
    </xf>
    <xf numFmtId="172" fontId="71" fillId="24" borderId="11" xfId="125" applyNumberFormat="1" applyFont="1" applyFill="1" applyBorder="1" applyAlignment="1">
      <alignment horizontal="center" vertical="center" wrapText="1"/>
    </xf>
    <xf numFmtId="176" fontId="71" fillId="24" borderId="11" xfId="125" applyNumberFormat="1" applyFont="1" applyFill="1" applyBorder="1" applyAlignment="1">
      <alignment horizontal="center" vertical="center" wrapText="1"/>
    </xf>
    <xf numFmtId="172" fontId="18" fillId="0" borderId="57" xfId="0" applyNumberFormat="1" applyFont="1" applyFill="1" applyBorder="1" applyAlignment="1">
      <alignment horizontal="center" vertical="center"/>
    </xf>
    <xf numFmtId="176" fontId="18" fillId="0" borderId="11" xfId="132" applyNumberFormat="1" applyFont="1" applyFill="1" applyBorder="1" applyAlignment="1">
      <alignment horizontal="center" vertical="center" wrapText="1"/>
    </xf>
    <xf numFmtId="176" fontId="18" fillId="0" borderId="11" xfId="133" applyNumberFormat="1" applyFont="1" applyFill="1" applyBorder="1" applyAlignment="1">
      <alignment horizontal="center" vertical="center" wrapText="1"/>
    </xf>
    <xf numFmtId="172" fontId="57" fillId="24" borderId="57" xfId="72" applyNumberFormat="1" applyFont="1" applyFill="1" applyBorder="1" applyAlignment="1">
      <alignment horizontal="center" vertical="center"/>
    </xf>
    <xf numFmtId="0" fontId="43" fillId="24" borderId="57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50" fillId="0" borderId="58" xfId="0" applyFont="1" applyFill="1" applyBorder="1" applyAlignment="1">
      <alignment horizontal="left" vertical="center" wrapText="1"/>
    </xf>
    <xf numFmtId="1" fontId="43" fillId="24" borderId="57" xfId="0" applyNumberFormat="1" applyFont="1" applyFill="1" applyBorder="1" applyAlignment="1" applyProtection="1">
      <alignment horizontal="center" vertical="center"/>
    </xf>
    <xf numFmtId="1" fontId="43" fillId="24" borderId="0" xfId="0" applyNumberFormat="1" applyFont="1" applyFill="1" applyAlignment="1" applyProtection="1">
      <alignment horizontal="center" wrapText="1"/>
    </xf>
    <xf numFmtId="0" fontId="53" fillId="0" borderId="57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3" fillId="25" borderId="57" xfId="0" applyFont="1" applyFill="1" applyBorder="1" applyAlignment="1">
      <alignment horizontal="center" vertical="center"/>
    </xf>
    <xf numFmtId="0" fontId="53" fillId="24" borderId="57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/>
    </xf>
    <xf numFmtId="0" fontId="43" fillId="0" borderId="57" xfId="89" applyFont="1" applyFill="1" applyBorder="1" applyAlignment="1" applyProtection="1">
      <alignment horizontal="center" vertical="center"/>
      <protection locked="0"/>
    </xf>
    <xf numFmtId="0" fontId="43" fillId="0" borderId="57" xfId="70" applyFont="1" applyBorder="1" applyAlignment="1">
      <alignment horizontal="center" vertical="center"/>
    </xf>
    <xf numFmtId="0" fontId="43" fillId="24" borderId="57" xfId="0" applyFont="1" applyFill="1" applyBorder="1" applyAlignment="1">
      <alignment horizontal="center" vertical="center"/>
    </xf>
    <xf numFmtId="0" fontId="43" fillId="24" borderId="57" xfId="89" applyFont="1" applyFill="1" applyBorder="1" applyAlignment="1" applyProtection="1">
      <alignment horizontal="center" vertical="center"/>
      <protection locked="0"/>
    </xf>
    <xf numFmtId="1" fontId="43" fillId="24" borderId="57" xfId="0" applyNumberFormat="1" applyFont="1" applyFill="1" applyBorder="1" applyAlignment="1" applyProtection="1">
      <alignment horizontal="center" vertical="center" wrapText="1"/>
    </xf>
    <xf numFmtId="171" fontId="43" fillId="24" borderId="57" xfId="0" applyNumberFormat="1" applyFont="1" applyFill="1" applyBorder="1" applyAlignment="1">
      <alignment horizontal="center" vertical="center"/>
    </xf>
    <xf numFmtId="1" fontId="43" fillId="24" borderId="57" xfId="0" applyNumberFormat="1" applyFont="1" applyFill="1" applyBorder="1" applyAlignment="1">
      <alignment horizontal="center" vertical="center"/>
    </xf>
    <xf numFmtId="0" fontId="43" fillId="24" borderId="57" xfId="0" applyFont="1" applyFill="1" applyBorder="1" applyAlignment="1" applyProtection="1">
      <alignment horizontal="center" vertical="center"/>
      <protection locked="0"/>
    </xf>
    <xf numFmtId="1" fontId="43" fillId="24" borderId="0" xfId="0" applyNumberFormat="1" applyFont="1" applyFill="1" applyAlignment="1" applyProtection="1">
      <alignment horizontal="center" vertical="center" wrapText="1"/>
    </xf>
    <xf numFmtId="0" fontId="53" fillId="25" borderId="57" xfId="0" applyFont="1" applyFill="1" applyBorder="1" applyAlignment="1">
      <alignment vertical="center" wrapText="1"/>
    </xf>
    <xf numFmtId="0" fontId="43" fillId="0" borderId="57" xfId="0" applyFont="1" applyFill="1" applyBorder="1" applyAlignment="1">
      <alignment horizontal="left" vertical="center" wrapText="1"/>
    </xf>
    <xf numFmtId="0" fontId="43" fillId="24" borderId="57" xfId="0" applyFont="1" applyFill="1" applyBorder="1" applyAlignment="1">
      <alignment horizontal="left" vertical="center" wrapText="1"/>
    </xf>
    <xf numFmtId="0" fontId="49" fillId="0" borderId="55" xfId="0" applyFont="1" applyBorder="1" applyAlignment="1" applyProtection="1">
      <alignment horizontal="left" vertical="center" wrapText="1"/>
      <protection locked="0"/>
    </xf>
    <xf numFmtId="0" fontId="50" fillId="0" borderId="55" xfId="0" applyFont="1" applyBorder="1" applyAlignment="1" applyProtection="1">
      <alignment horizontal="left" vertical="center" wrapText="1"/>
      <protection locked="0"/>
    </xf>
    <xf numFmtId="0" fontId="50" fillId="0" borderId="55" xfId="0" applyFont="1" applyBorder="1" applyAlignment="1">
      <alignment horizontal="left" vertical="center"/>
    </xf>
    <xf numFmtId="0" fontId="49" fillId="0" borderId="55" xfId="0" applyFont="1" applyBorder="1" applyAlignment="1">
      <alignment horizontal="left" vertical="center"/>
    </xf>
    <xf numFmtId="3" fontId="49" fillId="0" borderId="55" xfId="0" applyNumberFormat="1" applyFont="1" applyBorder="1" applyAlignment="1" applyProtection="1">
      <alignment horizontal="center" vertical="center"/>
      <protection locked="0"/>
    </xf>
    <xf numFmtId="3" fontId="50" fillId="0" borderId="55" xfId="0" applyNumberFormat="1" applyFont="1" applyBorder="1" applyAlignment="1" applyProtection="1">
      <alignment horizontal="center" vertical="center"/>
      <protection locked="0"/>
    </xf>
    <xf numFmtId="3" fontId="57" fillId="0" borderId="57" xfId="0" applyNumberFormat="1" applyFont="1" applyBorder="1" applyAlignment="1" applyProtection="1">
      <alignment horizontal="center" vertical="center"/>
      <protection locked="0"/>
    </xf>
    <xf numFmtId="3" fontId="50" fillId="0" borderId="57" xfId="0" applyNumberFormat="1" applyFont="1" applyBorder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left" vertical="center"/>
    </xf>
    <xf numFmtId="0" fontId="49" fillId="0" borderId="18" xfId="0" applyFont="1" applyBorder="1" applyAlignment="1" applyProtection="1">
      <alignment horizontal="left" vertical="center" wrapText="1"/>
      <protection locked="0"/>
    </xf>
    <xf numFmtId="3" fontId="49" fillId="0" borderId="11" xfId="0" applyNumberFormat="1" applyFont="1" applyFill="1" applyBorder="1" applyAlignment="1" applyProtection="1">
      <alignment horizontal="center" vertical="center"/>
    </xf>
    <xf numFmtId="0" fontId="50" fillId="0" borderId="18" xfId="0" applyFont="1" applyBorder="1" applyAlignment="1" applyProtection="1">
      <alignment horizontal="left" vertical="center" wrapText="1"/>
      <protection locked="0"/>
    </xf>
    <xf numFmtId="3" fontId="50" fillId="0" borderId="11" xfId="0" applyNumberFormat="1" applyFont="1" applyFill="1" applyBorder="1" applyAlignment="1" applyProtection="1">
      <alignment horizontal="center" vertical="center"/>
    </xf>
    <xf numFmtId="0" fontId="50" fillId="0" borderId="11" xfId="0" applyNumberFormat="1" applyFont="1" applyFill="1" applyBorder="1" applyAlignment="1" applyProtection="1">
      <alignment horizontal="center" vertical="center"/>
    </xf>
    <xf numFmtId="0" fontId="49" fillId="0" borderId="18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2" fontId="18" fillId="0" borderId="57" xfId="0" applyNumberFormat="1" applyFont="1" applyBorder="1" applyAlignment="1">
      <alignment horizontal="center" vertical="center"/>
    </xf>
    <xf numFmtId="3" fontId="18" fillId="0" borderId="11" xfId="121" applyNumberFormat="1" applyFont="1" applyBorder="1" applyAlignment="1">
      <alignment horizontal="center" vertical="center" wrapText="1"/>
    </xf>
    <xf numFmtId="3" fontId="18" fillId="24" borderId="11" xfId="121" applyNumberFormat="1" applyFont="1" applyFill="1" applyBorder="1" applyAlignment="1">
      <alignment horizontal="center" vertical="center" wrapText="1"/>
    </xf>
    <xf numFmtId="3" fontId="61" fillId="24" borderId="11" xfId="121" applyNumberFormat="1" applyFont="1" applyFill="1" applyBorder="1" applyAlignment="1">
      <alignment horizontal="center" vertical="center" wrapText="1"/>
    </xf>
    <xf numFmtId="3" fontId="61" fillId="24" borderId="11" xfId="1" applyNumberFormat="1" applyFont="1" applyFill="1" applyBorder="1" applyAlignment="1">
      <alignment horizontal="center" vertical="center" wrapText="1"/>
    </xf>
    <xf numFmtId="3" fontId="61" fillId="0" borderId="11" xfId="1" applyNumberFormat="1" applyFont="1" applyFill="1" applyBorder="1" applyAlignment="1">
      <alignment horizontal="center" vertical="center" wrapText="1"/>
    </xf>
    <xf numFmtId="3" fontId="60" fillId="0" borderId="11" xfId="1" applyNumberFormat="1" applyFont="1" applyFill="1" applyBorder="1" applyAlignment="1">
      <alignment horizontal="center" vertical="center" wrapText="1"/>
    </xf>
    <xf numFmtId="3" fontId="61" fillId="0" borderId="11" xfId="1" applyNumberFormat="1" applyFont="1" applyBorder="1" applyAlignment="1">
      <alignment horizontal="center" vertical="center" wrapText="1"/>
    </xf>
    <xf numFmtId="0" fontId="56" fillId="0" borderId="11" xfId="1" applyFont="1" applyFill="1" applyBorder="1" applyAlignment="1">
      <alignment horizontal="left" vertical="center" wrapText="1" indent="2"/>
    </xf>
    <xf numFmtId="4" fontId="57" fillId="24" borderId="11" xfId="92" applyNumberFormat="1" applyFont="1" applyFill="1" applyBorder="1" applyAlignment="1">
      <alignment horizontal="center" vertical="center" wrapText="1"/>
    </xf>
    <xf numFmtId="3" fontId="57" fillId="24" borderId="11" xfId="92" applyNumberFormat="1" applyFont="1" applyFill="1" applyBorder="1" applyAlignment="1">
      <alignment horizontal="center" vertical="center" wrapText="1"/>
    </xf>
    <xf numFmtId="4" fontId="43" fillId="24" borderId="11" xfId="93" applyNumberFormat="1" applyFont="1" applyFill="1" applyBorder="1" applyAlignment="1">
      <alignment horizontal="right" wrapText="1"/>
    </xf>
    <xf numFmtId="3" fontId="53" fillId="24" borderId="11" xfId="93" applyNumberFormat="1" applyFont="1" applyFill="1" applyBorder="1" applyAlignment="1">
      <alignment horizontal="right" wrapText="1"/>
    </xf>
    <xf numFmtId="4" fontId="53" fillId="24" borderId="11" xfId="93" applyNumberFormat="1" applyFont="1" applyFill="1" applyBorder="1" applyAlignment="1">
      <alignment horizontal="right" wrapText="1"/>
    </xf>
    <xf numFmtId="4" fontId="54" fillId="24" borderId="11" xfId="93" applyNumberFormat="1" applyFont="1" applyFill="1" applyBorder="1" applyAlignment="1">
      <alignment horizontal="right" wrapText="1"/>
    </xf>
    <xf numFmtId="3" fontId="54" fillId="24" borderId="11" xfId="93" applyNumberFormat="1" applyFont="1" applyFill="1" applyBorder="1" applyAlignment="1">
      <alignment horizontal="right" wrapText="1"/>
    </xf>
    <xf numFmtId="4" fontId="50" fillId="24" borderId="11" xfId="93" applyNumberFormat="1" applyFont="1" applyFill="1" applyBorder="1" applyAlignment="1">
      <alignment horizontal="center" vertical="center" wrapText="1"/>
    </xf>
    <xf numFmtId="3" fontId="50" fillId="24" borderId="11" xfId="93" applyNumberFormat="1" applyFont="1" applyFill="1" applyBorder="1" applyAlignment="1">
      <alignment horizontal="center" vertical="center" wrapText="1"/>
    </xf>
    <xf numFmtId="2" fontId="50" fillId="24" borderId="11" xfId="93" applyNumberFormat="1" applyFont="1" applyFill="1" applyBorder="1" applyAlignment="1">
      <alignment horizontal="center" vertical="center" wrapText="1"/>
    </xf>
    <xf numFmtId="1" fontId="50" fillId="24" borderId="11" xfId="93" applyNumberFormat="1" applyFont="1" applyFill="1" applyBorder="1" applyAlignment="1">
      <alignment horizontal="center" vertical="center" wrapText="1"/>
    </xf>
    <xf numFmtId="3" fontId="17" fillId="24" borderId="11" xfId="0" applyNumberFormat="1" applyFont="1" applyFill="1" applyBorder="1" applyAlignment="1">
      <alignment horizontal="center" vertical="center" wrapText="1"/>
    </xf>
    <xf numFmtId="1" fontId="17" fillId="24" borderId="11" xfId="0" applyNumberFormat="1" applyFont="1" applyFill="1" applyBorder="1" applyAlignment="1">
      <alignment horizontal="center" vertical="center" wrapText="1"/>
    </xf>
    <xf numFmtId="1" fontId="18" fillId="24" borderId="11" xfId="0" applyNumberFormat="1" applyFont="1" applyFill="1" applyBorder="1" applyAlignment="1">
      <alignment horizontal="center" vertical="center" wrapText="1"/>
    </xf>
    <xf numFmtId="1" fontId="18" fillId="24" borderId="11" xfId="92" applyNumberFormat="1" applyFont="1" applyFill="1" applyBorder="1" applyAlignment="1">
      <alignment horizontal="center" vertical="center" wrapText="1"/>
    </xf>
    <xf numFmtId="172" fontId="18" fillId="24" borderId="11" xfId="92" applyNumberFormat="1" applyFont="1" applyFill="1" applyBorder="1" applyAlignment="1">
      <alignment horizontal="center" vertical="center" wrapText="1"/>
    </xf>
    <xf numFmtId="179" fontId="18" fillId="24" borderId="11" xfId="92" applyNumberFormat="1" applyFont="1" applyFill="1" applyBorder="1" applyAlignment="1">
      <alignment horizontal="center" vertical="center" wrapText="1"/>
    </xf>
    <xf numFmtId="1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0" applyNumberFormat="1" applyFont="1" applyFill="1" applyBorder="1" applyAlignment="1">
      <alignment horizontal="center" vertical="center" wrapText="1"/>
    </xf>
    <xf numFmtId="1" fontId="66" fillId="24" borderId="11" xfId="0" applyNumberFormat="1" applyFont="1" applyFill="1" applyBorder="1" applyAlignment="1">
      <alignment horizontal="center" vertical="center" wrapText="1"/>
    </xf>
    <xf numFmtId="182" fontId="134" fillId="24" borderId="31" xfId="0" applyNumberFormat="1" applyFont="1" applyFill="1" applyBorder="1" applyAlignment="1">
      <alignment horizontal="center" vertical="center" wrapText="1"/>
    </xf>
    <xf numFmtId="179" fontId="66" fillId="24" borderId="11" xfId="96" applyNumberFormat="1" applyFont="1" applyFill="1" applyBorder="1" applyAlignment="1">
      <alignment horizontal="center" vertical="center" wrapText="1"/>
    </xf>
    <xf numFmtId="1" fontId="66" fillId="24" borderId="11" xfId="97" applyNumberFormat="1" applyFont="1" applyFill="1" applyBorder="1" applyAlignment="1">
      <alignment horizontal="center" vertical="center" wrapText="1"/>
    </xf>
    <xf numFmtId="172" fontId="66" fillId="0" borderId="11" xfId="0" applyNumberFormat="1" applyFont="1" applyBorder="1" applyAlignment="1">
      <alignment horizontal="center" vertical="center" wrapText="1"/>
    </xf>
    <xf numFmtId="1" fontId="17" fillId="24" borderId="11" xfId="97" applyNumberFormat="1" applyFont="1" applyFill="1" applyBorder="1" applyAlignment="1">
      <alignment horizontal="center" vertical="center" wrapText="1"/>
    </xf>
    <xf numFmtId="3" fontId="17" fillId="24" borderId="11" xfId="97" applyNumberFormat="1" applyFont="1" applyFill="1" applyBorder="1" applyAlignment="1">
      <alignment horizontal="center" vertical="center" wrapText="1"/>
    </xf>
    <xf numFmtId="172" fontId="17" fillId="24" borderId="11" xfId="92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wrapText="1"/>
    </xf>
    <xf numFmtId="0" fontId="18" fillId="0" borderId="11" xfId="75" applyFont="1" applyFill="1" applyBorder="1" applyAlignment="1">
      <alignment horizontal="center" vertical="center"/>
    </xf>
    <xf numFmtId="0" fontId="96" fillId="0" borderId="57" xfId="98" applyNumberFormat="1" applyFont="1" applyBorder="1" applyAlignment="1">
      <alignment horizontal="left" vertical="center" wrapText="1"/>
    </xf>
    <xf numFmtId="0" fontId="69" fillId="24" borderId="57" xfId="98" applyNumberFormat="1" applyFont="1" applyFill="1" applyBorder="1" applyAlignment="1">
      <alignment horizontal="left" vertical="center" wrapText="1"/>
    </xf>
    <xf numFmtId="2" fontId="132" fillId="0" borderId="57" xfId="98" applyNumberFormat="1" applyFont="1" applyBorder="1" applyAlignment="1">
      <alignment horizontal="center" vertical="center" wrapText="1"/>
    </xf>
    <xf numFmtId="0" fontId="132" fillId="0" borderId="57" xfId="98" applyNumberFormat="1" applyFont="1" applyBorder="1" applyAlignment="1">
      <alignment horizontal="left" vertical="center" wrapText="1"/>
    </xf>
    <xf numFmtId="0" fontId="132" fillId="0" borderId="57" xfId="98" applyNumberFormat="1" applyFont="1" applyBorder="1" applyAlignment="1">
      <alignment vertical="center" wrapText="1"/>
    </xf>
    <xf numFmtId="0" fontId="82" fillId="25" borderId="57" xfId="98" applyNumberFormat="1" applyFont="1" applyFill="1" applyBorder="1" applyAlignment="1">
      <alignment horizontal="left" vertical="center" wrapText="1"/>
    </xf>
    <xf numFmtId="0" fontId="69" fillId="0" borderId="58" xfId="0" applyNumberFormat="1" applyFont="1" applyBorder="1" applyAlignment="1">
      <alignment horizontal="left" vertical="center" wrapText="1"/>
    </xf>
    <xf numFmtId="0" fontId="135" fillId="0" borderId="57" xfId="98" applyNumberFormat="1" applyFont="1" applyBorder="1" applyAlignment="1">
      <alignment horizontal="left" vertical="center" wrapText="1"/>
    </xf>
    <xf numFmtId="0" fontId="76" fillId="0" borderId="58" xfId="0" applyNumberFormat="1" applyFont="1" applyBorder="1" applyAlignment="1">
      <alignment horizontal="left" vertical="center" wrapText="1"/>
    </xf>
    <xf numFmtId="0" fontId="136" fillId="0" borderId="57" xfId="98" applyNumberFormat="1" applyFont="1" applyBorder="1" applyAlignment="1">
      <alignment horizontal="left" vertical="center" wrapText="1"/>
    </xf>
    <xf numFmtId="176" fontId="132" fillId="24" borderId="62" xfId="0" applyNumberFormat="1" applyFont="1" applyFill="1" applyBorder="1" applyAlignment="1">
      <alignment horizontal="center" vertical="center"/>
    </xf>
    <xf numFmtId="174" fontId="57" fillId="25" borderId="55" xfId="100" applyNumberFormat="1" applyFont="1" applyFill="1" applyBorder="1" applyAlignment="1">
      <alignment horizontal="center" vertical="center" wrapText="1"/>
    </xf>
    <xf numFmtId="2" fontId="65" fillId="24" borderId="55" xfId="0" applyNumberFormat="1" applyFont="1" applyFill="1" applyBorder="1" applyAlignment="1">
      <alignment horizontal="center" vertical="center" wrapText="1"/>
    </xf>
    <xf numFmtId="2" fontId="78" fillId="24" borderId="55" xfId="0" applyNumberFormat="1" applyFont="1" applyFill="1" applyBorder="1" applyAlignment="1">
      <alignment horizontal="center" vertical="center" wrapText="1"/>
    </xf>
    <xf numFmtId="2" fontId="50" fillId="24" borderId="55" xfId="0" applyNumberFormat="1" applyFont="1" applyFill="1" applyBorder="1" applyAlignment="1">
      <alignment horizontal="center" vertical="center" wrapText="1"/>
    </xf>
    <xf numFmtId="0" fontId="103" fillId="24" borderId="57" xfId="0" applyFont="1" applyFill="1" applyBorder="1"/>
    <xf numFmtId="0" fontId="56" fillId="24" borderId="55" xfId="0" applyFont="1" applyFill="1" applyBorder="1" applyAlignment="1">
      <alignment horizontal="left" vertical="center" wrapText="1"/>
    </xf>
    <xf numFmtId="0" fontId="49" fillId="0" borderId="11" xfId="1" applyFont="1" applyBorder="1" applyAlignment="1">
      <alignment horizontal="left" vertical="center" indent="1"/>
    </xf>
    <xf numFmtId="3" fontId="49" fillId="0" borderId="11" xfId="106" applyNumberFormat="1" applyFont="1" applyFill="1" applyBorder="1" applyAlignment="1">
      <alignment horizontal="center" vertical="center" wrapText="1"/>
    </xf>
    <xf numFmtId="176" fontId="49" fillId="0" borderId="11" xfId="106" applyNumberFormat="1" applyFont="1" applyFill="1" applyBorder="1" applyAlignment="1">
      <alignment horizontal="center" vertical="center" wrapText="1"/>
    </xf>
    <xf numFmtId="3" fontId="49" fillId="0" borderId="11" xfId="106" applyNumberFormat="1" applyFont="1" applyBorder="1" applyAlignment="1">
      <alignment horizontal="center" vertical="center"/>
    </xf>
    <xf numFmtId="3" fontId="56" fillId="0" borderId="11" xfId="106" applyNumberFormat="1" applyFont="1" applyFill="1" applyBorder="1" applyAlignment="1">
      <alignment horizontal="center" vertical="center" wrapText="1"/>
    </xf>
    <xf numFmtId="176" fontId="56" fillId="0" borderId="11" xfId="106" applyNumberFormat="1" applyFont="1" applyFill="1" applyBorder="1" applyAlignment="1">
      <alignment horizontal="center" vertical="center" wrapText="1"/>
    </xf>
    <xf numFmtId="3" fontId="56" fillId="0" borderId="11" xfId="106" applyNumberFormat="1" applyFont="1" applyBorder="1" applyAlignment="1">
      <alignment horizontal="center" vertical="center"/>
    </xf>
    <xf numFmtId="176" fontId="56" fillId="0" borderId="11" xfId="106" applyNumberFormat="1" applyFont="1" applyBorder="1" applyAlignment="1">
      <alignment horizontal="center" vertical="center"/>
    </xf>
    <xf numFmtId="0" fontId="125" fillId="25" borderId="11" xfId="0" applyNumberFormat="1" applyFont="1" applyFill="1" applyBorder="1" applyAlignment="1">
      <alignment horizontal="left" vertical="center" wrapText="1"/>
    </xf>
    <xf numFmtId="0" fontId="126" fillId="25" borderId="11" xfId="0" applyNumberFormat="1" applyFont="1" applyFill="1" applyBorder="1" applyAlignment="1">
      <alignment horizontal="left" vertical="center" wrapText="1"/>
    </xf>
    <xf numFmtId="0" fontId="126" fillId="0" borderId="11" xfId="0" applyNumberFormat="1" applyFont="1" applyBorder="1" applyAlignment="1">
      <alignment horizontal="left" vertical="center" wrapText="1"/>
    </xf>
    <xf numFmtId="0" fontId="87" fillId="25" borderId="11" xfId="0" applyNumberFormat="1" applyFont="1" applyFill="1" applyBorder="1" applyAlignment="1">
      <alignment horizontal="left" vertical="center" wrapText="1"/>
    </xf>
    <xf numFmtId="1" fontId="94" fillId="25" borderId="11" xfId="0" applyNumberFormat="1" applyFont="1" applyFill="1" applyBorder="1" applyAlignment="1">
      <alignment horizontal="center" vertical="center" wrapText="1"/>
    </xf>
    <xf numFmtId="1" fontId="77" fillId="25" borderId="11" xfId="0" applyNumberFormat="1" applyFont="1" applyFill="1" applyBorder="1" applyAlignment="1">
      <alignment horizontal="center" vertical="center" wrapText="1"/>
    </xf>
    <xf numFmtId="0" fontId="77" fillId="25" borderId="11" xfId="0" applyNumberFormat="1" applyFont="1" applyFill="1" applyBorder="1" applyAlignment="1">
      <alignment horizontal="center" vertical="center" wrapText="1"/>
    </xf>
    <xf numFmtId="49" fontId="77" fillId="25" borderId="11" xfId="0" applyNumberFormat="1" applyFont="1" applyFill="1" applyBorder="1" applyAlignment="1">
      <alignment horizontal="center" vertical="center" wrapText="1"/>
    </xf>
    <xf numFmtId="172" fontId="18" fillId="0" borderId="11" xfId="1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" fontId="43" fillId="0" borderId="57" xfId="0" applyNumberFormat="1" applyFont="1" applyBorder="1" applyAlignment="1">
      <alignment horizontal="center" vertical="center"/>
    </xf>
    <xf numFmtId="176" fontId="17" fillId="0" borderId="11" xfId="132" applyNumberFormat="1" applyFont="1" applyFill="1" applyBorder="1" applyAlignment="1">
      <alignment horizontal="center" vertical="center" wrapText="1"/>
    </xf>
    <xf numFmtId="3" fontId="56" fillId="24" borderId="11" xfId="100" applyNumberFormat="1" applyFont="1" applyFill="1" applyBorder="1" applyAlignment="1">
      <alignment horizontal="center" vertical="center"/>
    </xf>
    <xf numFmtId="176" fontId="56" fillId="24" borderId="11" xfId="100" applyNumberFormat="1" applyFont="1" applyFill="1" applyBorder="1" applyAlignment="1">
      <alignment horizontal="center" vertical="center"/>
    </xf>
    <xf numFmtId="3" fontId="56" fillId="24" borderId="11" xfId="106" applyNumberFormat="1" applyFont="1" applyFill="1" applyBorder="1" applyAlignment="1">
      <alignment horizontal="center" vertical="center" wrapText="1"/>
    </xf>
    <xf numFmtId="176" fontId="56" fillId="24" borderId="11" xfId="106" applyNumberFormat="1" applyFont="1" applyFill="1" applyBorder="1" applyAlignment="1">
      <alignment horizontal="center" vertical="center" wrapText="1"/>
    </xf>
    <xf numFmtId="176" fontId="56" fillId="24" borderId="11" xfId="107" applyNumberFormat="1" applyFont="1" applyFill="1" applyBorder="1" applyAlignment="1">
      <alignment horizontal="center" vertical="center" wrapText="1"/>
    </xf>
    <xf numFmtId="3" fontId="56" fillId="0" borderId="11" xfId="135" applyNumberFormat="1" applyFont="1" applyBorder="1" applyAlignment="1">
      <alignment horizontal="center" vertical="center"/>
    </xf>
    <xf numFmtId="176" fontId="56" fillId="0" borderId="11" xfId="135" applyNumberFormat="1" applyFont="1" applyBorder="1" applyAlignment="1">
      <alignment horizontal="center" vertical="center"/>
    </xf>
    <xf numFmtId="3" fontId="56" fillId="0" borderId="11" xfId="145" applyNumberFormat="1" applyFont="1" applyFill="1" applyBorder="1" applyAlignment="1">
      <alignment horizontal="center" vertical="center" wrapText="1"/>
    </xf>
    <xf numFmtId="1" fontId="56" fillId="0" borderId="11" xfId="108" applyNumberFormat="1" applyFont="1" applyFill="1" applyBorder="1" applyAlignment="1">
      <alignment horizontal="center" vertical="center" wrapText="1"/>
    </xf>
    <xf numFmtId="1" fontId="56" fillId="0" borderId="11" xfId="106" applyNumberFormat="1" applyFont="1" applyFill="1" applyBorder="1" applyAlignment="1">
      <alignment horizontal="center" vertical="center" wrapText="1"/>
    </xf>
    <xf numFmtId="1" fontId="56" fillId="0" borderId="11" xfId="135" applyNumberFormat="1" applyFont="1" applyBorder="1" applyAlignment="1">
      <alignment horizontal="center" vertical="center"/>
    </xf>
    <xf numFmtId="1" fontId="56" fillId="0" borderId="11" xfId="106" applyNumberFormat="1" applyFont="1" applyBorder="1" applyAlignment="1">
      <alignment horizontal="center" vertical="center"/>
    </xf>
    <xf numFmtId="3" fontId="56" fillId="0" borderId="11" xfId="108" applyNumberFormat="1" applyFont="1" applyFill="1" applyBorder="1" applyAlignment="1">
      <alignment horizontal="center" vertical="center" wrapText="1"/>
    </xf>
    <xf numFmtId="3" fontId="56" fillId="24" borderId="11" xfId="136" applyNumberFormat="1" applyFont="1" applyFill="1" applyBorder="1" applyAlignment="1">
      <alignment horizontal="center" vertical="center"/>
    </xf>
    <xf numFmtId="1" fontId="56" fillId="0" borderId="11" xfId="137" applyNumberFormat="1" applyFont="1" applyBorder="1" applyAlignment="1">
      <alignment horizontal="center" vertical="center"/>
    </xf>
    <xf numFmtId="172" fontId="56" fillId="0" borderId="11" xfId="137" applyNumberFormat="1" applyFont="1" applyBorder="1" applyAlignment="1">
      <alignment horizontal="center" vertical="center"/>
    </xf>
    <xf numFmtId="1" fontId="56" fillId="0" borderId="11" xfId="111" applyNumberFormat="1" applyFont="1" applyFill="1" applyBorder="1" applyAlignment="1">
      <alignment horizontal="center" vertical="center"/>
    </xf>
    <xf numFmtId="172" fontId="56" fillId="0" borderId="11" xfId="110" applyNumberFormat="1" applyFont="1" applyFill="1" applyBorder="1" applyAlignment="1">
      <alignment horizontal="center" vertical="center" wrapText="1"/>
    </xf>
    <xf numFmtId="3" fontId="56" fillId="0" borderId="11" xfId="110" applyNumberFormat="1" applyFont="1" applyFill="1" applyBorder="1" applyAlignment="1">
      <alignment horizontal="center" vertical="center" wrapText="1"/>
    </xf>
    <xf numFmtId="1" fontId="56" fillId="0" borderId="11" xfId="110" applyNumberFormat="1" applyFont="1" applyFill="1" applyBorder="1" applyAlignment="1">
      <alignment horizontal="center" vertical="center" wrapText="1"/>
    </xf>
    <xf numFmtId="3" fontId="56" fillId="0" borderId="11" xfId="137" applyNumberFormat="1" applyFont="1" applyBorder="1" applyAlignment="1">
      <alignment horizontal="center" vertical="center"/>
    </xf>
    <xf numFmtId="3" fontId="56" fillId="0" borderId="11" xfId="139" applyNumberFormat="1" applyFont="1" applyBorder="1" applyAlignment="1">
      <alignment horizontal="center" vertical="center"/>
    </xf>
    <xf numFmtId="3" fontId="56" fillId="0" borderId="11" xfId="112" applyNumberFormat="1" applyFont="1" applyFill="1" applyBorder="1" applyAlignment="1">
      <alignment horizontal="center" vertical="center"/>
    </xf>
    <xf numFmtId="172" fontId="56" fillId="0" borderId="11" xfId="139" applyNumberFormat="1" applyFont="1" applyBorder="1" applyAlignment="1">
      <alignment horizontal="center" vertical="center"/>
    </xf>
    <xf numFmtId="3" fontId="56" fillId="24" borderId="11" xfId="103" applyNumberFormat="1" applyFont="1" applyFill="1" applyBorder="1" applyAlignment="1">
      <alignment horizontal="center" vertical="center"/>
    </xf>
    <xf numFmtId="176" fontId="56" fillId="24" borderId="11" xfId="103" applyNumberFormat="1" applyFont="1" applyFill="1" applyBorder="1" applyAlignment="1">
      <alignment horizontal="center" vertical="center"/>
    </xf>
    <xf numFmtId="3" fontId="56" fillId="24" borderId="11" xfId="110" applyNumberFormat="1" applyFont="1" applyFill="1" applyBorder="1" applyAlignment="1">
      <alignment horizontal="center" vertical="center"/>
    </xf>
    <xf numFmtId="3" fontId="56" fillId="0" borderId="11" xfId="104" applyNumberFormat="1" applyFont="1" applyBorder="1" applyAlignment="1">
      <alignment horizontal="center" vertical="center"/>
    </xf>
    <xf numFmtId="3" fontId="56" fillId="0" borderId="11" xfId="110" applyNumberFormat="1" applyFont="1" applyFill="1" applyBorder="1" applyAlignment="1">
      <alignment horizontal="center" vertical="center"/>
    </xf>
    <xf numFmtId="172" fontId="56" fillId="0" borderId="11" xfId="104" applyNumberFormat="1" applyFont="1" applyBorder="1" applyAlignment="1">
      <alignment horizontal="center" vertical="center"/>
    </xf>
    <xf numFmtId="3" fontId="56" fillId="24" borderId="11" xfId="105" applyNumberFormat="1" applyFont="1" applyFill="1" applyBorder="1" applyAlignment="1">
      <alignment horizontal="center" vertical="center"/>
    </xf>
    <xf numFmtId="3" fontId="56" fillId="24" borderId="11" xfId="11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wrapText="1"/>
    </xf>
    <xf numFmtId="0" fontId="43" fillId="0" borderId="55" xfId="0" applyFont="1" applyBorder="1" applyAlignment="1">
      <alignment horizontal="center"/>
    </xf>
    <xf numFmtId="172" fontId="43" fillId="24" borderId="55" xfId="141" applyNumberFormat="1" applyFont="1" applyFill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/>
    </xf>
    <xf numFmtId="0" fontId="1" fillId="0" borderId="0" xfId="285" applyFill="1"/>
    <xf numFmtId="0" fontId="89" fillId="0" borderId="55" xfId="285" applyFont="1" applyFill="1" applyBorder="1" applyAlignment="1">
      <alignment horizontal="center" vertical="center"/>
    </xf>
    <xf numFmtId="0" fontId="71" fillId="0" borderId="55" xfId="285" applyFont="1" applyFill="1" applyBorder="1" applyAlignment="1">
      <alignment horizontal="center" vertical="center"/>
    </xf>
    <xf numFmtId="183" fontId="71" fillId="0" borderId="55" xfId="285" applyNumberFormat="1" applyFont="1" applyFill="1" applyBorder="1" applyAlignment="1">
      <alignment horizontal="center" vertical="center"/>
    </xf>
    <xf numFmtId="0" fontId="89" fillId="0" borderId="55" xfId="285" applyFont="1" applyFill="1" applyBorder="1" applyAlignment="1">
      <alignment horizontal="center" vertical="center" wrapText="1"/>
    </xf>
    <xf numFmtId="0" fontId="137" fillId="0" borderId="0" xfId="285" applyFont="1" applyFill="1"/>
    <xf numFmtId="0" fontId="120" fillId="0" borderId="55" xfId="285" applyFont="1" applyFill="1" applyBorder="1" applyAlignment="1">
      <alignment horizontal="center" vertical="center"/>
    </xf>
    <xf numFmtId="0" fontId="89" fillId="0" borderId="55" xfId="285" applyFont="1" applyFill="1" applyBorder="1"/>
    <xf numFmtId="0" fontId="89" fillId="0" borderId="55" xfId="285" applyFont="1" applyFill="1" applyBorder="1" applyAlignment="1">
      <alignment horizontal="center"/>
    </xf>
    <xf numFmtId="0" fontId="71" fillId="0" borderId="55" xfId="285" applyFont="1" applyFill="1" applyBorder="1" applyAlignment="1">
      <alignment horizontal="center"/>
    </xf>
    <xf numFmtId="0" fontId="0" fillId="0" borderId="11" xfId="0" applyFill="1" applyBorder="1"/>
    <xf numFmtId="1" fontId="18" fillId="0" borderId="11" xfId="1" applyNumberFormat="1" applyFont="1" applyFill="1" applyBorder="1" applyAlignment="1">
      <alignment horizontal="center" vertical="center"/>
    </xf>
    <xf numFmtId="0" fontId="18" fillId="0" borderId="11" xfId="70" applyFont="1" applyFill="1" applyBorder="1" applyAlignment="1">
      <alignment horizontal="center" vertical="center" wrapText="1"/>
    </xf>
    <xf numFmtId="172" fontId="18" fillId="0" borderId="11" xfId="70" applyNumberFormat="1" applyFont="1" applyFill="1" applyBorder="1" applyAlignment="1">
      <alignment horizontal="center" vertical="center" wrapText="1"/>
    </xf>
    <xf numFmtId="2" fontId="18" fillId="0" borderId="55" xfId="0" applyNumberFormat="1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justify" vertical="center" wrapText="1"/>
    </xf>
    <xf numFmtId="0" fontId="43" fillId="25" borderId="15" xfId="0" applyFont="1" applyFill="1" applyBorder="1" applyAlignment="1">
      <alignment horizontal="center" vertical="center" wrapText="1"/>
    </xf>
    <xf numFmtId="0" fontId="43" fillId="25" borderId="16" xfId="0" applyFont="1" applyFill="1" applyBorder="1" applyAlignment="1">
      <alignment horizontal="center" vertical="center" wrapText="1"/>
    </xf>
    <xf numFmtId="0" fontId="43" fillId="25" borderId="17" xfId="0" applyFont="1" applyFill="1" applyBorder="1" applyAlignment="1">
      <alignment horizontal="center" vertical="center" wrapText="1"/>
    </xf>
    <xf numFmtId="0" fontId="53" fillId="24" borderId="57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center" wrapText="1"/>
    </xf>
    <xf numFmtId="0" fontId="43" fillId="24" borderId="17" xfId="0" applyFont="1" applyFill="1" applyBorder="1" applyAlignment="1">
      <alignment horizontal="center" vertical="center" wrapText="1"/>
    </xf>
    <xf numFmtId="0" fontId="43" fillId="25" borderId="40" xfId="0" applyFont="1" applyFill="1" applyBorder="1" applyAlignment="1">
      <alignment horizontal="center" vertical="center" wrapText="1"/>
    </xf>
    <xf numFmtId="0" fontId="43" fillId="25" borderId="31" xfId="0" applyFont="1" applyFill="1" applyBorder="1" applyAlignment="1">
      <alignment horizontal="center" vertical="center" wrapText="1"/>
    </xf>
    <xf numFmtId="0" fontId="43" fillId="24" borderId="39" xfId="0" applyFont="1" applyFill="1" applyBorder="1" applyAlignment="1">
      <alignment horizontal="center" vertical="center" wrapText="1"/>
    </xf>
    <xf numFmtId="0" fontId="43" fillId="24" borderId="40" xfId="0" applyFont="1" applyFill="1" applyBorder="1" applyAlignment="1">
      <alignment horizontal="center" vertical="center" wrapText="1"/>
    </xf>
    <xf numFmtId="0" fontId="43" fillId="24" borderId="31" xfId="0" applyFont="1" applyFill="1" applyBorder="1" applyAlignment="1">
      <alignment horizontal="center" vertical="center" wrapText="1"/>
    </xf>
    <xf numFmtId="0" fontId="43" fillId="24" borderId="5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3" fillId="0" borderId="57" xfId="0" applyFont="1" applyBorder="1" applyAlignment="1">
      <alignment horizontal="center" vertical="center" wrapText="1"/>
    </xf>
    <xf numFmtId="0" fontId="53" fillId="0" borderId="57" xfId="0" applyFont="1" applyBorder="1" applyAlignment="1">
      <alignment horizontal="center" vertical="center" wrapText="1"/>
    </xf>
    <xf numFmtId="0" fontId="53" fillId="25" borderId="40" xfId="0" applyFont="1" applyFill="1" applyBorder="1" applyAlignment="1">
      <alignment horizontal="center" vertical="center" wrapText="1"/>
    </xf>
    <xf numFmtId="0" fontId="53" fillId="25" borderId="31" xfId="0" applyFont="1" applyFill="1" applyBorder="1" applyAlignment="1">
      <alignment horizontal="center" vertical="center" wrapText="1"/>
    </xf>
    <xf numFmtId="0" fontId="53" fillId="25" borderId="39" xfId="0" applyFont="1" applyFill="1" applyBorder="1" applyAlignment="1">
      <alignment horizontal="center" vertical="center" wrapText="1"/>
    </xf>
    <xf numFmtId="0" fontId="49" fillId="0" borderId="0" xfId="90" applyFont="1" applyFill="1" applyBorder="1" applyAlignment="1">
      <alignment horizontal="center" vertical="center" wrapText="1"/>
    </xf>
    <xf numFmtId="0" fontId="56" fillId="0" borderId="0" xfId="90" applyFont="1" applyFill="1" applyBorder="1" applyAlignment="1">
      <alignment horizontal="center" vertical="center" wrapText="1"/>
    </xf>
    <xf numFmtId="0" fontId="50" fillId="0" borderId="11" xfId="90" applyFont="1" applyFill="1" applyBorder="1" applyAlignment="1">
      <alignment horizontal="center" vertical="center" wrapText="1"/>
    </xf>
    <xf numFmtId="172" fontId="50" fillId="0" borderId="11" xfId="90" quotePrefix="1" applyNumberFormat="1" applyFont="1" applyFill="1" applyBorder="1" applyAlignment="1">
      <alignment horizontal="center" vertical="center" wrapText="1"/>
    </xf>
    <xf numFmtId="0" fontId="50" fillId="0" borderId="11" xfId="74" applyFont="1" applyFill="1" applyBorder="1" applyAlignment="1">
      <alignment horizontal="center" vertical="center" wrapText="1"/>
    </xf>
    <xf numFmtId="172" fontId="50" fillId="0" borderId="11" xfId="90" applyNumberFormat="1" applyFont="1" applyFill="1" applyBorder="1" applyAlignment="1">
      <alignment horizontal="center" vertical="center"/>
    </xf>
    <xf numFmtId="0" fontId="50" fillId="0" borderId="11" xfId="74" applyFont="1" applyFill="1" applyBorder="1" applyAlignment="1">
      <alignment horizontal="center" vertical="center"/>
    </xf>
    <xf numFmtId="0" fontId="50" fillId="0" borderId="45" xfId="90" applyFont="1" applyFill="1" applyBorder="1" applyAlignment="1">
      <alignment horizontal="center" vertical="center" wrapText="1"/>
    </xf>
    <xf numFmtId="0" fontId="49" fillId="0" borderId="0" xfId="90" applyFont="1" applyBorder="1" applyAlignment="1">
      <alignment horizontal="center" vertical="center" wrapText="1"/>
    </xf>
    <xf numFmtId="0" fontId="56" fillId="0" borderId="19" xfId="90" applyFont="1" applyBorder="1" applyAlignment="1">
      <alignment horizontal="right" vertical="center" wrapText="1"/>
    </xf>
    <xf numFmtId="0" fontId="49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top"/>
    </xf>
    <xf numFmtId="0" fontId="59" fillId="0" borderId="15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1" fillId="0" borderId="0" xfId="0" applyFont="1" applyFill="1" applyBorder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2" fontId="59" fillId="0" borderId="61" xfId="0" applyNumberFormat="1" applyFont="1" applyFill="1" applyBorder="1" applyAlignment="1">
      <alignment horizontal="center" vertical="center" wrapText="1"/>
    </xf>
    <xf numFmtId="2" fontId="59" fillId="0" borderId="63" xfId="0" applyNumberFormat="1" applyFont="1" applyFill="1" applyBorder="1" applyAlignment="1">
      <alignment horizontal="center" vertical="center" wrapText="1"/>
    </xf>
    <xf numFmtId="2" fontId="59" fillId="0" borderId="62" xfId="0" applyNumberFormat="1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" fontId="61" fillId="0" borderId="11" xfId="121" applyNumberFormat="1" applyFont="1" applyFill="1" applyBorder="1" applyAlignment="1">
      <alignment horizontal="center" vertical="center" wrapText="1"/>
    </xf>
    <xf numFmtId="0" fontId="61" fillId="25" borderId="11" xfId="121" applyFont="1" applyFill="1" applyBorder="1" applyAlignment="1">
      <alignment horizontal="center" vertical="center" wrapText="1"/>
    </xf>
    <xf numFmtId="0" fontId="49" fillId="0" borderId="0" xfId="121" applyFont="1" applyFill="1" applyAlignment="1">
      <alignment horizontal="center" vertical="center"/>
    </xf>
    <xf numFmtId="0" fontId="56" fillId="0" borderId="19" xfId="121" applyFont="1" applyFill="1" applyBorder="1" applyAlignment="1">
      <alignment horizontal="center" vertical="center"/>
    </xf>
    <xf numFmtId="0" fontId="17" fillId="0" borderId="11" xfId="121" applyFont="1" applyFill="1" applyBorder="1" applyAlignment="1">
      <alignment horizontal="center" vertical="center" wrapText="1"/>
    </xf>
    <xf numFmtId="0" fontId="17" fillId="0" borderId="12" xfId="121" applyFont="1" applyFill="1" applyBorder="1" applyAlignment="1">
      <alignment horizontal="center" vertical="center" wrapText="1"/>
    </xf>
    <xf numFmtId="0" fontId="17" fillId="0" borderId="13" xfId="121" applyFont="1" applyFill="1" applyBorder="1" applyAlignment="1">
      <alignment horizontal="center" vertical="center" wrapText="1"/>
    </xf>
    <xf numFmtId="0" fontId="17" fillId="0" borderId="14" xfId="121" applyFont="1" applyFill="1" applyBorder="1" applyAlignment="1">
      <alignment horizontal="center" vertical="center" wrapText="1"/>
    </xf>
    <xf numFmtId="16" fontId="17" fillId="0" borderId="11" xfId="1" applyNumberFormat="1" applyFont="1" applyFill="1" applyBorder="1" applyAlignment="1">
      <alignment horizontal="center" vertical="center" wrapText="1"/>
    </xf>
    <xf numFmtId="0" fontId="79" fillId="25" borderId="12" xfId="1" applyNumberFormat="1" applyFont="1" applyFill="1" applyBorder="1" applyAlignment="1">
      <alignment horizontal="right" vertical="center" wrapText="1"/>
    </xf>
    <xf numFmtId="0" fontId="79" fillId="25" borderId="14" xfId="1" applyNumberFormat="1" applyFont="1" applyFill="1" applyBorder="1" applyAlignment="1">
      <alignment horizontal="right" vertical="center" wrapText="1"/>
    </xf>
    <xf numFmtId="0" fontId="49" fillId="0" borderId="0" xfId="1" applyFont="1" applyFill="1" applyAlignment="1">
      <alignment horizontal="center" vertical="center"/>
    </xf>
    <xf numFmtId="0" fontId="56" fillId="0" borderId="1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61" fillId="25" borderId="11" xfId="1" applyFont="1" applyFill="1" applyBorder="1" applyAlignment="1">
      <alignment horizontal="center" vertical="center" wrapText="1"/>
    </xf>
    <xf numFmtId="16" fontId="17" fillId="0" borderId="12" xfId="1" applyNumberFormat="1" applyFont="1" applyFill="1" applyBorder="1" applyAlignment="1">
      <alignment horizontal="center" vertical="center" wrapText="1"/>
    </xf>
    <xf numFmtId="16" fontId="17" fillId="0" borderId="13" xfId="1" applyNumberFormat="1" applyFont="1" applyFill="1" applyBorder="1" applyAlignment="1">
      <alignment horizontal="center" vertical="center" wrapText="1"/>
    </xf>
    <xf numFmtId="16" fontId="17" fillId="0" borderId="14" xfId="1" applyNumberFormat="1" applyFont="1" applyFill="1" applyBorder="1" applyAlignment="1">
      <alignment horizontal="center" vertical="center" wrapText="1"/>
    </xf>
    <xf numFmtId="0" fontId="17" fillId="25" borderId="11" xfId="1" applyNumberFormat="1" applyFont="1" applyFill="1" applyBorder="1" applyAlignment="1">
      <alignment horizontal="center" vertical="center" wrapText="1"/>
    </xf>
    <xf numFmtId="0" fontId="18" fillId="0" borderId="11" xfId="73" applyFont="1" applyFill="1" applyBorder="1" applyAlignment="1">
      <alignment horizontal="left" vertical="center" wrapText="1"/>
    </xf>
    <xf numFmtId="0" fontId="18" fillId="0" borderId="11" xfId="73" applyFont="1" applyFill="1" applyBorder="1" applyAlignment="1">
      <alignment horizontal="center" vertical="center" wrapText="1"/>
    </xf>
    <xf numFmtId="0" fontId="61" fillId="24" borderId="19" xfId="1" applyFont="1" applyFill="1" applyBorder="1" applyAlignment="1">
      <alignment horizontal="center" vertical="center" wrapText="1"/>
    </xf>
    <xf numFmtId="0" fontId="18" fillId="0" borderId="12" xfId="73" applyFont="1" applyFill="1" applyBorder="1" applyAlignment="1">
      <alignment horizontal="left" vertical="center" wrapText="1"/>
    </xf>
    <xf numFmtId="0" fontId="18" fillId="0" borderId="13" xfId="73" applyFont="1" applyFill="1" applyBorder="1" applyAlignment="1">
      <alignment horizontal="left" vertical="center" wrapText="1"/>
    </xf>
    <xf numFmtId="0" fontId="18" fillId="0" borderId="14" xfId="73" applyFont="1" applyFill="1" applyBorder="1" applyAlignment="1">
      <alignment horizontal="lef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61" fillId="24" borderId="0" xfId="1" applyFont="1" applyFill="1" applyBorder="1" applyAlignment="1">
      <alignment horizontal="center" vertical="center" wrapText="1"/>
    </xf>
    <xf numFmtId="0" fontId="61" fillId="24" borderId="12" xfId="1" applyFont="1" applyFill="1" applyBorder="1" applyAlignment="1">
      <alignment horizontal="center" vertical="center" wrapText="1"/>
    </xf>
    <xf numFmtId="0" fontId="61" fillId="24" borderId="13" xfId="1" applyFont="1" applyFill="1" applyBorder="1" applyAlignment="1">
      <alignment horizontal="center" vertical="center" wrapText="1"/>
    </xf>
    <xf numFmtId="0" fontId="61" fillId="24" borderId="14" xfId="1" applyFont="1" applyFill="1" applyBorder="1" applyAlignment="1">
      <alignment horizontal="center" vertical="center" wrapText="1"/>
    </xf>
    <xf numFmtId="0" fontId="18" fillId="24" borderId="12" xfId="1" applyFont="1" applyFill="1" applyBorder="1" applyAlignment="1">
      <alignment horizontal="center" vertical="center" wrapText="1"/>
    </xf>
    <xf numFmtId="0" fontId="18" fillId="24" borderId="14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1" fillId="0" borderId="25" xfId="145" applyFont="1" applyBorder="1" applyAlignment="1">
      <alignment horizontal="left" vertical="center" wrapText="1"/>
    </xf>
    <xf numFmtId="0" fontId="43" fillId="0" borderId="0" xfId="145" applyFont="1" applyBorder="1" applyAlignment="1">
      <alignment horizontal="left" vertical="center" wrapText="1"/>
    </xf>
    <xf numFmtId="0" fontId="49" fillId="0" borderId="0" xfId="0" applyFont="1" applyFill="1" applyAlignment="1">
      <alignment horizontal="center" vertical="center" wrapText="1"/>
    </xf>
    <xf numFmtId="0" fontId="49" fillId="0" borderId="0" xfId="0" applyFont="1" applyFill="1" applyAlignment="1">
      <alignment horizontal="center" wrapText="1"/>
    </xf>
    <xf numFmtId="0" fontId="43" fillId="0" borderId="19" xfId="0" applyNumberFormat="1" applyFont="1" applyFill="1" applyBorder="1" applyAlignment="1">
      <alignment horizontal="right" wrapText="1"/>
    </xf>
    <xf numFmtId="0" fontId="51" fillId="0" borderId="15" xfId="0" applyNumberFormat="1" applyFont="1" applyFill="1" applyBorder="1" applyAlignment="1">
      <alignment horizontal="center" vertical="center" wrapText="1"/>
    </xf>
    <xf numFmtId="0" fontId="51" fillId="0" borderId="17" xfId="0" applyNumberFormat="1" applyFont="1" applyFill="1" applyBorder="1" applyAlignment="1">
      <alignment horizontal="center" vertical="center" wrapText="1"/>
    </xf>
    <xf numFmtId="0" fontId="43" fillId="0" borderId="11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Fill="1" applyBorder="1" applyAlignment="1">
      <alignment horizontal="left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18" fillId="0" borderId="20" xfId="0" applyNumberFormat="1" applyFont="1" applyFill="1" applyBorder="1" applyAlignment="1">
      <alignment horizontal="center" vertical="center" wrapText="1"/>
    </xf>
    <xf numFmtId="0" fontId="18" fillId="0" borderId="25" xfId="0" applyNumberFormat="1" applyFont="1" applyFill="1" applyBorder="1" applyAlignment="1">
      <alignment horizontal="center" vertical="center" wrapText="1"/>
    </xf>
    <xf numFmtId="0" fontId="18" fillId="0" borderId="21" xfId="0" applyNumberFormat="1" applyFont="1" applyFill="1" applyBorder="1" applyAlignment="1">
      <alignment horizontal="center" vertical="center" wrapText="1"/>
    </xf>
    <xf numFmtId="0" fontId="18" fillId="0" borderId="22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43" fillId="0" borderId="12" xfId="0" applyNumberFormat="1" applyFont="1" applyFill="1" applyBorder="1" applyAlignment="1">
      <alignment horizontal="center" vertical="center" wrapText="1"/>
    </xf>
    <xf numFmtId="0" fontId="43" fillId="0" borderId="14" xfId="0" applyNumberFormat="1" applyFont="1" applyFill="1" applyBorder="1" applyAlignment="1">
      <alignment horizontal="center" vertical="center" wrapText="1"/>
    </xf>
    <xf numFmtId="0" fontId="49" fillId="25" borderId="0" xfId="1" applyFont="1" applyFill="1" applyAlignment="1">
      <alignment horizontal="center" vertical="center" wrapText="1"/>
    </xf>
    <xf numFmtId="0" fontId="49" fillId="25" borderId="0" xfId="1" applyFont="1" applyFill="1" applyAlignment="1">
      <alignment horizontal="center" vertical="center"/>
    </xf>
    <xf numFmtId="0" fontId="63" fillId="24" borderId="11" xfId="94" applyNumberFormat="1" applyFont="1" applyFill="1" applyBorder="1" applyAlignment="1">
      <alignment horizontal="center" vertical="center" wrapText="1"/>
    </xf>
    <xf numFmtId="0" fontId="53" fillId="24" borderId="11" xfId="1" applyFont="1" applyFill="1" applyBorder="1" applyAlignment="1">
      <alignment horizontal="center" vertical="center" wrapText="1"/>
    </xf>
    <xf numFmtId="0" fontId="64" fillId="25" borderId="13" xfId="0" applyNumberFormat="1" applyFont="1" applyFill="1" applyBorder="1" applyAlignment="1">
      <alignment horizontal="center" vertical="center" wrapText="1"/>
    </xf>
    <xf numFmtId="0" fontId="64" fillId="25" borderId="25" xfId="0" applyNumberFormat="1" applyFont="1" applyFill="1" applyBorder="1" applyAlignment="1">
      <alignment horizontal="center" vertical="center" wrapText="1"/>
    </xf>
    <xf numFmtId="0" fontId="64" fillId="25" borderId="21" xfId="0" applyNumberFormat="1" applyFont="1" applyFill="1" applyBorder="1" applyAlignment="1">
      <alignment horizontal="center" vertical="center" wrapText="1"/>
    </xf>
    <xf numFmtId="0" fontId="43" fillId="24" borderId="13" xfId="1" applyFont="1" applyFill="1" applyBorder="1" applyAlignment="1">
      <alignment horizontal="center" vertical="center" wrapText="1"/>
    </xf>
    <xf numFmtId="0" fontId="43" fillId="24" borderId="14" xfId="1" applyFont="1" applyFill="1" applyBorder="1" applyAlignment="1">
      <alignment horizontal="center" vertical="center" wrapText="1"/>
    </xf>
    <xf numFmtId="0" fontId="43" fillId="24" borderId="12" xfId="1" applyFont="1" applyFill="1" applyBorder="1" applyAlignment="1">
      <alignment horizontal="center" vertical="center" wrapText="1"/>
    </xf>
    <xf numFmtId="0" fontId="49" fillId="25" borderId="0" xfId="1" applyFont="1" applyFill="1" applyAlignment="1">
      <alignment horizontal="center"/>
    </xf>
    <xf numFmtId="0" fontId="118" fillId="0" borderId="19" xfId="75" applyFont="1" applyBorder="1" applyAlignment="1">
      <alignment horizontal="right"/>
    </xf>
    <xf numFmtId="0" fontId="63" fillId="24" borderId="11" xfId="95" applyNumberFormat="1" applyFont="1" applyFill="1" applyBorder="1" applyAlignment="1">
      <alignment horizontal="center" vertical="center" wrapText="1"/>
    </xf>
    <xf numFmtId="0" fontId="53" fillId="24" borderId="11" xfId="0" applyFont="1" applyFill="1" applyBorder="1" applyAlignment="1">
      <alignment horizontal="center" vertical="center" wrapText="1"/>
    </xf>
    <xf numFmtId="0" fontId="43" fillId="24" borderId="13" xfId="0" applyFont="1" applyFill="1" applyBorder="1" applyAlignment="1">
      <alignment horizontal="center" vertical="center" wrapText="1"/>
    </xf>
    <xf numFmtId="0" fontId="43" fillId="24" borderId="14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49" fillId="0" borderId="0" xfId="1" applyFont="1" applyFill="1" applyAlignment="1">
      <alignment horizontal="center" wrapText="1"/>
    </xf>
    <xf numFmtId="0" fontId="49" fillId="0" borderId="0" xfId="1" applyFont="1" applyFill="1" applyAlignment="1">
      <alignment horizontal="center"/>
    </xf>
    <xf numFmtId="0" fontId="71" fillId="0" borderId="19" xfId="75" applyFont="1" applyFill="1" applyBorder="1" applyAlignment="1">
      <alignment horizontal="right"/>
    </xf>
    <xf numFmtId="0" fontId="75" fillId="0" borderId="11" xfId="95" applyNumberFormat="1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75" fillId="25" borderId="12" xfId="0" applyNumberFormat="1" applyFont="1" applyFill="1" applyBorder="1" applyAlignment="1">
      <alignment horizontal="center" vertical="center" wrapText="1"/>
    </xf>
    <xf numFmtId="0" fontId="75" fillId="25" borderId="13" xfId="0" applyNumberFormat="1" applyFont="1" applyFill="1" applyBorder="1" applyAlignment="1">
      <alignment horizontal="center" vertical="center" wrapText="1"/>
    </xf>
    <xf numFmtId="0" fontId="75" fillId="25" borderId="14" xfId="0" applyNumberFormat="1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17" xfId="0" applyFont="1" applyBorder="1"/>
    <xf numFmtId="0" fontId="17" fillId="0" borderId="12" xfId="94" applyNumberFormat="1" applyFont="1" applyFill="1" applyBorder="1" applyAlignment="1">
      <alignment horizontal="center" vertical="center" wrapText="1"/>
    </xf>
    <xf numFmtId="0" fontId="17" fillId="0" borderId="13" xfId="94" applyNumberFormat="1" applyFont="1" applyFill="1" applyBorder="1" applyAlignment="1">
      <alignment horizontal="center" vertical="center" wrapText="1"/>
    </xf>
    <xf numFmtId="0" fontId="17" fillId="0" borderId="14" xfId="94" applyNumberFormat="1" applyFont="1" applyFill="1" applyBorder="1" applyAlignment="1">
      <alignment horizontal="center" vertical="center" wrapText="1"/>
    </xf>
    <xf numFmtId="0" fontId="49" fillId="0" borderId="0" xfId="1" applyFont="1" applyFill="1" applyAlignment="1">
      <alignment horizontal="center" vertical="center" wrapText="1"/>
    </xf>
    <xf numFmtId="0" fontId="64" fillId="0" borderId="11" xfId="95" applyNumberFormat="1" applyFont="1" applyFill="1" applyBorder="1" applyAlignment="1">
      <alignment horizontal="center" vertical="center" wrapText="1"/>
    </xf>
    <xf numFmtId="0" fontId="64" fillId="25" borderId="12" xfId="0" applyNumberFormat="1" applyFont="1" applyFill="1" applyBorder="1" applyAlignment="1">
      <alignment horizontal="center" vertical="center" wrapText="1"/>
    </xf>
    <xf numFmtId="0" fontId="64" fillId="25" borderId="14" xfId="0" applyNumberFormat="1" applyFont="1" applyFill="1" applyBorder="1" applyAlignment="1">
      <alignment horizontal="center" vertical="center" wrapText="1"/>
    </xf>
    <xf numFmtId="0" fontId="17" fillId="0" borderId="61" xfId="94" applyNumberFormat="1" applyFont="1" applyFill="1" applyBorder="1" applyAlignment="1">
      <alignment horizontal="center" vertical="center" wrapText="1"/>
    </xf>
    <xf numFmtId="0" fontId="17" fillId="0" borderId="63" xfId="94" applyNumberFormat="1" applyFont="1" applyFill="1" applyBorder="1" applyAlignment="1">
      <alignment horizontal="center" vertical="center" wrapText="1"/>
    </xf>
    <xf numFmtId="0" fontId="17" fillId="0" borderId="62" xfId="94" applyNumberFormat="1" applyFont="1" applyFill="1" applyBorder="1" applyAlignment="1">
      <alignment horizontal="center" vertical="center" wrapText="1"/>
    </xf>
    <xf numFmtId="0" fontId="49" fillId="0" borderId="19" xfId="1" applyFont="1" applyFill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right" vertical="center" wrapText="1"/>
    </xf>
    <xf numFmtId="0" fontId="18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4" fontId="84" fillId="0" borderId="26" xfId="99" applyNumberFormat="1" applyFont="1" applyFill="1" applyBorder="1" applyAlignment="1">
      <alignment horizontal="center" vertical="center" wrapText="1"/>
    </xf>
    <xf numFmtId="4" fontId="84" fillId="0" borderId="0" xfId="99" applyNumberFormat="1" applyFont="1" applyFill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57" fillId="0" borderId="39" xfId="0" applyFont="1" applyBorder="1" applyAlignment="1">
      <alignment horizontal="center" vertical="center" wrapText="1"/>
    </xf>
    <xf numFmtId="0" fontId="57" fillId="0" borderId="55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71" fillId="0" borderId="61" xfId="285" quotePrefix="1" applyFont="1" applyFill="1" applyBorder="1" applyAlignment="1">
      <alignment horizontal="left" vertical="center" wrapText="1"/>
    </xf>
    <xf numFmtId="0" fontId="71" fillId="0" borderId="63" xfId="285" quotePrefix="1" applyFont="1" applyFill="1" applyBorder="1" applyAlignment="1">
      <alignment horizontal="left" vertical="center" wrapText="1"/>
    </xf>
    <xf numFmtId="0" fontId="71" fillId="0" borderId="62" xfId="285" quotePrefix="1" applyFont="1" applyFill="1" applyBorder="1" applyAlignment="1">
      <alignment horizontal="left" vertical="center" wrapText="1"/>
    </xf>
    <xf numFmtId="0" fontId="71" fillId="0" borderId="55" xfId="285" applyFont="1" applyFill="1" applyBorder="1" applyAlignment="1">
      <alignment horizontal="left" vertical="center" wrapText="1"/>
    </xf>
    <xf numFmtId="0" fontId="71" fillId="0" borderId="61" xfId="285" applyFont="1" applyFill="1" applyBorder="1" applyAlignment="1">
      <alignment horizontal="left" vertical="center" wrapText="1"/>
    </xf>
    <xf numFmtId="0" fontId="71" fillId="0" borderId="63" xfId="285" applyFont="1" applyFill="1" applyBorder="1" applyAlignment="1">
      <alignment horizontal="left" vertical="center" wrapText="1"/>
    </xf>
    <xf numFmtId="0" fontId="71" fillId="0" borderId="62" xfId="285" applyFont="1" applyFill="1" applyBorder="1" applyAlignment="1">
      <alignment horizontal="left" vertical="center" wrapText="1"/>
    </xf>
    <xf numFmtId="0" fontId="49" fillId="0" borderId="0" xfId="1" applyFont="1" applyFill="1" applyBorder="1" applyAlignment="1">
      <alignment horizontal="center" vertical="center" wrapText="1"/>
    </xf>
    <xf numFmtId="0" fontId="138" fillId="0" borderId="19" xfId="285" applyFont="1" applyFill="1" applyBorder="1" applyAlignment="1">
      <alignment horizontal="center"/>
    </xf>
    <xf numFmtId="0" fontId="71" fillId="0" borderId="55" xfId="285" applyFont="1" applyFill="1" applyBorder="1" applyAlignment="1">
      <alignment horizontal="center" vertical="center"/>
    </xf>
    <xf numFmtId="0" fontId="71" fillId="0" borderId="59" xfId="285" applyFont="1" applyFill="1" applyBorder="1" applyAlignment="1">
      <alignment horizontal="center" vertical="center" wrapText="1"/>
    </xf>
    <xf numFmtId="0" fontId="71" fillId="0" borderId="65" xfId="285" applyFont="1" applyFill="1" applyBorder="1" applyAlignment="1">
      <alignment horizontal="center" vertical="center" wrapText="1"/>
    </xf>
    <xf numFmtId="0" fontId="71" fillId="0" borderId="22" xfId="285" applyFont="1" applyFill="1" applyBorder="1" applyAlignment="1">
      <alignment horizontal="center" vertical="center" wrapText="1"/>
    </xf>
    <xf numFmtId="0" fontId="71" fillId="0" borderId="23" xfId="285" applyFont="1" applyFill="1" applyBorder="1" applyAlignment="1">
      <alignment horizontal="center" vertical="center" wrapText="1"/>
    </xf>
    <xf numFmtId="0" fontId="71" fillId="0" borderId="55" xfId="285" applyFont="1" applyFill="1" applyBorder="1" applyAlignment="1">
      <alignment horizontal="center" vertical="center" wrapText="1"/>
    </xf>
    <xf numFmtId="0" fontId="100" fillId="0" borderId="55" xfId="285" applyFont="1" applyFill="1" applyBorder="1" applyAlignment="1">
      <alignment horizontal="center" vertical="center" wrapText="1"/>
    </xf>
    <xf numFmtId="0" fontId="89" fillId="0" borderId="55" xfId="285" applyFont="1" applyFill="1" applyBorder="1" applyAlignment="1">
      <alignment vertical="center" wrapText="1"/>
    </xf>
    <xf numFmtId="0" fontId="98" fillId="0" borderId="0" xfId="285" applyFont="1" applyFill="1" applyAlignment="1">
      <alignment horizontal="center" wrapText="1"/>
    </xf>
    <xf numFmtId="0" fontId="98" fillId="0" borderId="19" xfId="285" applyFont="1" applyFill="1" applyBorder="1" applyAlignment="1">
      <alignment horizontal="center"/>
    </xf>
    <xf numFmtId="0" fontId="100" fillId="0" borderId="55" xfId="285" applyFont="1" applyFill="1" applyBorder="1" applyAlignment="1">
      <alignment horizontal="center" vertical="center"/>
    </xf>
    <xf numFmtId="0" fontId="71" fillId="0" borderId="55" xfId="285" quotePrefix="1" applyFont="1" applyFill="1" applyBorder="1" applyAlignment="1">
      <alignment horizontal="left" vertical="center" wrapText="1"/>
    </xf>
    <xf numFmtId="0" fontId="138" fillId="0" borderId="0" xfId="285" applyFont="1" applyFill="1" applyBorder="1" applyAlignment="1">
      <alignment horizontal="center"/>
    </xf>
    <xf numFmtId="0" fontId="56" fillId="0" borderId="19" xfId="1" applyFont="1" applyFill="1" applyBorder="1" applyAlignment="1">
      <alignment horizontal="right" wrapText="1"/>
    </xf>
    <xf numFmtId="0" fontId="49" fillId="0" borderId="0" xfId="1" applyFont="1" applyBorder="1" applyAlignment="1">
      <alignment horizontal="center" vertical="center" wrapText="1"/>
    </xf>
    <xf numFmtId="0" fontId="49" fillId="0" borderId="19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57" fillId="0" borderId="12" xfId="1" applyFont="1" applyBorder="1" applyAlignment="1">
      <alignment horizontal="center" vertical="center" wrapText="1"/>
    </xf>
    <xf numFmtId="0" fontId="57" fillId="0" borderId="14" xfId="1" applyFont="1" applyBorder="1" applyAlignment="1">
      <alignment horizontal="center" vertical="center" wrapText="1"/>
    </xf>
    <xf numFmtId="0" fontId="43" fillId="0" borderId="25" xfId="1" applyFont="1" applyBorder="1" applyAlignment="1">
      <alignment horizontal="left" vertical="center"/>
    </xf>
    <xf numFmtId="0" fontId="49" fillId="0" borderId="0" xfId="1" applyFont="1" applyAlignment="1">
      <alignment horizontal="center" vertical="center" wrapText="1"/>
    </xf>
    <xf numFmtId="0" fontId="50" fillId="0" borderId="11" xfId="1" applyFont="1" applyBorder="1" applyAlignment="1">
      <alignment horizontal="center" vertical="center" wrapText="1"/>
    </xf>
    <xf numFmtId="0" fontId="51" fillId="0" borderId="12" xfId="1" applyFont="1" applyBorder="1" applyAlignment="1">
      <alignment horizontal="center" vertical="center" wrapText="1"/>
    </xf>
    <xf numFmtId="0" fontId="51" fillId="0" borderId="13" xfId="1" applyFont="1" applyBorder="1" applyAlignment="1">
      <alignment horizontal="center" vertical="center" wrapText="1"/>
    </xf>
    <xf numFmtId="0" fontId="51" fillId="0" borderId="14" xfId="1" applyFont="1" applyBorder="1" applyAlignment="1">
      <alignment horizontal="center" vertical="center" wrapText="1"/>
    </xf>
    <xf numFmtId="0" fontId="43" fillId="0" borderId="0" xfId="1" applyFont="1" applyAlignment="1">
      <alignment horizontal="left"/>
    </xf>
    <xf numFmtId="0" fontId="18" fillId="0" borderId="19" xfId="1" applyFont="1" applyBorder="1" applyAlignment="1">
      <alignment horizontal="right" vertical="center" wrapText="1"/>
    </xf>
    <xf numFmtId="0" fontId="50" fillId="0" borderId="25" xfId="1" applyFont="1" applyBorder="1" applyAlignment="1">
      <alignment horizontal="left" vertical="center" wrapText="1"/>
    </xf>
    <xf numFmtId="0" fontId="57" fillId="0" borderId="40" xfId="1" applyFont="1" applyBorder="1" applyAlignment="1">
      <alignment horizontal="center" vertical="center" wrapText="1"/>
    </xf>
    <xf numFmtId="0" fontId="57" fillId="0" borderId="39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1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84" fillId="0" borderId="11" xfId="1" applyNumberFormat="1" applyFont="1" applyFill="1" applyBorder="1" applyAlignment="1">
      <alignment horizontal="left" vertical="center" wrapText="1"/>
    </xf>
    <xf numFmtId="0" fontId="96" fillId="0" borderId="0" xfId="1" applyNumberFormat="1" applyFont="1" applyFill="1" applyAlignment="1">
      <alignment horizontal="center" vertical="center" wrapText="1"/>
    </xf>
    <xf numFmtId="0" fontId="96" fillId="0" borderId="19" xfId="1" applyNumberFormat="1" applyFont="1" applyFill="1" applyBorder="1" applyAlignment="1">
      <alignment horizontal="center" vertical="center" wrapText="1"/>
    </xf>
    <xf numFmtId="0" fontId="84" fillId="0" borderId="12" xfId="1" applyNumberFormat="1" applyFont="1" applyFill="1" applyBorder="1" applyAlignment="1">
      <alignment horizontal="center" vertical="center"/>
    </xf>
    <xf numFmtId="0" fontId="84" fillId="0" borderId="13" xfId="1" applyNumberFormat="1" applyFont="1" applyFill="1" applyBorder="1" applyAlignment="1">
      <alignment horizontal="center" vertical="center"/>
    </xf>
    <xf numFmtId="0" fontId="84" fillId="0" borderId="14" xfId="1" applyNumberFormat="1" applyFont="1" applyFill="1" applyBorder="1" applyAlignment="1">
      <alignment horizontal="center" vertical="center"/>
    </xf>
    <xf numFmtId="0" fontId="73" fillId="0" borderId="11" xfId="1" applyNumberFormat="1" applyFont="1" applyFill="1" applyBorder="1" applyAlignment="1">
      <alignment horizontal="left" vertical="center" wrapText="1"/>
    </xf>
    <xf numFmtId="0" fontId="61" fillId="0" borderId="0" xfId="116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/>
    </xf>
    <xf numFmtId="0" fontId="17" fillId="0" borderId="11" xfId="116" applyNumberFormat="1" applyFont="1" applyBorder="1" applyAlignment="1">
      <alignment horizontal="center" vertical="center"/>
    </xf>
    <xf numFmtId="0" fontId="49" fillId="0" borderId="0" xfId="116" applyFont="1" applyBorder="1" applyAlignment="1">
      <alignment horizontal="center" vertical="center" wrapText="1"/>
    </xf>
    <xf numFmtId="0" fontId="77" fillId="25" borderId="15" xfId="0" applyNumberFormat="1" applyFont="1" applyFill="1" applyBorder="1" applyAlignment="1">
      <alignment horizontal="center" vertical="center" wrapText="1"/>
    </xf>
    <xf numFmtId="0" fontId="77" fillId="25" borderId="16" xfId="0" applyNumberFormat="1" applyFont="1" applyFill="1" applyBorder="1" applyAlignment="1">
      <alignment horizontal="center" vertical="center" wrapText="1"/>
    </xf>
    <xf numFmtId="0" fontId="77" fillId="25" borderId="17" xfId="0" applyNumberFormat="1" applyFont="1" applyFill="1" applyBorder="1" applyAlignment="1">
      <alignment horizontal="center" vertical="center" wrapText="1"/>
    </xf>
    <xf numFmtId="0" fontId="49" fillId="0" borderId="12" xfId="116" applyFont="1" applyBorder="1" applyAlignment="1">
      <alignment horizontal="center" vertical="center" wrapText="1"/>
    </xf>
    <xf numFmtId="0" fontId="49" fillId="0" borderId="13" xfId="116" applyFont="1" applyBorder="1" applyAlignment="1">
      <alignment horizontal="center" vertical="center" wrapText="1"/>
    </xf>
    <xf numFmtId="0" fontId="49" fillId="0" borderId="14" xfId="116" applyFont="1" applyBorder="1" applyAlignment="1">
      <alignment horizontal="center" vertical="center" wrapText="1"/>
    </xf>
    <xf numFmtId="0" fontId="77" fillId="25" borderId="57" xfId="0" applyNumberFormat="1" applyFont="1" applyFill="1" applyBorder="1" applyAlignment="1">
      <alignment horizontal="center" vertical="center" wrapText="1"/>
    </xf>
    <xf numFmtId="0" fontId="64" fillId="25" borderId="11" xfId="0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 applyProtection="1">
      <alignment horizontal="center" vertical="center" wrapText="1"/>
    </xf>
    <xf numFmtId="0" fontId="49" fillId="0" borderId="11" xfId="116" applyFont="1" applyBorder="1" applyAlignment="1">
      <alignment horizontal="center" vertical="center" wrapText="1"/>
    </xf>
    <xf numFmtId="0" fontId="98" fillId="0" borderId="0" xfId="71" applyFont="1" applyBorder="1" applyAlignment="1">
      <alignment horizontal="center" vertical="center" wrapText="1"/>
    </xf>
    <xf numFmtId="0" fontId="99" fillId="0" borderId="19" xfId="71" applyFont="1" applyBorder="1" applyAlignment="1">
      <alignment horizontal="center" vertical="center" wrapText="1"/>
    </xf>
    <xf numFmtId="0" fontId="72" fillId="0" borderId="55" xfId="71" applyFont="1" applyBorder="1" applyAlignment="1">
      <alignment horizontal="center" vertical="center" wrapText="1"/>
    </xf>
    <xf numFmtId="0" fontId="101" fillId="0" borderId="55" xfId="71" applyFont="1" applyBorder="1" applyAlignment="1">
      <alignment horizontal="center" vertical="center" wrapText="1"/>
    </xf>
    <xf numFmtId="0" fontId="72" fillId="0" borderId="40" xfId="71" applyFont="1" applyBorder="1" applyAlignment="1">
      <alignment horizontal="center" vertical="center" wrapText="1"/>
    </xf>
    <xf numFmtId="0" fontId="72" fillId="0" borderId="39" xfId="71" applyFont="1" applyBorder="1" applyAlignment="1">
      <alignment horizontal="center" vertical="center" wrapText="1"/>
    </xf>
    <xf numFmtId="0" fontId="18" fillId="0" borderId="55" xfId="71" applyFont="1" applyBorder="1" applyAlignment="1">
      <alignment horizontal="center" vertical="center"/>
    </xf>
    <xf numFmtId="0" fontId="100" fillId="0" borderId="40" xfId="71" applyFont="1" applyBorder="1" applyAlignment="1">
      <alignment horizontal="center" vertical="center" wrapText="1"/>
    </xf>
    <xf numFmtId="0" fontId="100" fillId="0" borderId="39" xfId="71" applyFont="1" applyBorder="1" applyAlignment="1">
      <alignment horizontal="center" vertical="center" wrapText="1"/>
    </xf>
    <xf numFmtId="0" fontId="100" fillId="0" borderId="61" xfId="71" applyFont="1" applyBorder="1" applyAlignment="1">
      <alignment horizontal="center" vertical="center" wrapText="1"/>
    </xf>
    <xf numFmtId="0" fontId="100" fillId="0" borderId="62" xfId="71" applyFont="1" applyBorder="1" applyAlignment="1">
      <alignment horizontal="center" vertical="center" wrapText="1"/>
    </xf>
    <xf numFmtId="0" fontId="89" fillId="0" borderId="55" xfId="71" applyFont="1" applyBorder="1" applyAlignment="1">
      <alignment horizontal="center" vertical="center"/>
    </xf>
    <xf numFmtId="0" fontId="120" fillId="0" borderId="40" xfId="71" applyFont="1" applyBorder="1" applyAlignment="1">
      <alignment horizontal="center" vertical="center" wrapText="1"/>
    </xf>
    <xf numFmtId="0" fontId="120" fillId="0" borderId="39" xfId="71" applyFont="1" applyBorder="1" applyAlignment="1">
      <alignment horizontal="center" vertical="center" wrapText="1"/>
    </xf>
    <xf numFmtId="0" fontId="120" fillId="0" borderId="61" xfId="71" applyFont="1" applyBorder="1" applyAlignment="1">
      <alignment horizontal="center" vertical="center" wrapText="1"/>
    </xf>
    <xf numFmtId="0" fontId="120" fillId="0" borderId="62" xfId="71" applyFont="1" applyBorder="1" applyAlignment="1">
      <alignment horizontal="center" vertical="center" wrapText="1"/>
    </xf>
    <xf numFmtId="0" fontId="56" fillId="0" borderId="19" xfId="71" applyFont="1" applyBorder="1" applyAlignment="1">
      <alignment horizontal="center" vertical="center"/>
    </xf>
    <xf numFmtId="0" fontId="71" fillId="0" borderId="20" xfId="71" applyFont="1" applyBorder="1" applyAlignment="1">
      <alignment horizontal="center" vertical="center" wrapText="1"/>
    </xf>
    <xf numFmtId="0" fontId="71" fillId="0" borderId="22" xfId="71" applyFont="1" applyBorder="1" applyAlignment="1">
      <alignment horizontal="center" vertical="center" wrapText="1"/>
    </xf>
    <xf numFmtId="0" fontId="72" fillId="0" borderId="15" xfId="71" applyFont="1" applyBorder="1" applyAlignment="1">
      <alignment horizontal="center" vertical="center" wrapText="1"/>
    </xf>
    <xf numFmtId="0" fontId="72" fillId="0" borderId="17" xfId="71" applyFont="1" applyBorder="1" applyAlignment="1">
      <alignment horizontal="center" vertical="center" wrapText="1"/>
    </xf>
    <xf numFmtId="0" fontId="72" fillId="0" borderId="31" xfId="7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172" fontId="43" fillId="0" borderId="12" xfId="0" applyNumberFormat="1" applyFont="1" applyBorder="1" applyAlignment="1">
      <alignment horizontal="center" vertical="center"/>
    </xf>
    <xf numFmtId="172" fontId="43" fillId="0" borderId="13" xfId="0" applyNumberFormat="1" applyFont="1" applyBorder="1" applyAlignment="1">
      <alignment horizontal="center" vertical="center"/>
    </xf>
    <xf numFmtId="172" fontId="43" fillId="0" borderId="14" xfId="0" applyNumberFormat="1" applyFont="1" applyBorder="1" applyAlignment="1">
      <alignment horizontal="center" vertical="center"/>
    </xf>
    <xf numFmtId="0" fontId="49" fillId="0" borderId="19" xfId="0" applyFont="1" applyBorder="1" applyAlignment="1">
      <alignment horizontal="center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9" fillId="0" borderId="19" xfId="0" applyFont="1" applyBorder="1" applyAlignment="1">
      <alignment horizontal="center" wrapText="1"/>
    </xf>
    <xf numFmtId="0" fontId="43" fillId="0" borderId="17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 wrapText="1"/>
    </xf>
    <xf numFmtId="2" fontId="51" fillId="0" borderId="15" xfId="0" applyNumberFormat="1" applyFont="1" applyBorder="1" applyAlignment="1">
      <alignment horizontal="center" vertical="center" wrapText="1"/>
    </xf>
    <xf numFmtId="2" fontId="51" fillId="0" borderId="17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7" fillId="24" borderId="57" xfId="0" applyFont="1" applyFill="1" applyBorder="1" applyAlignment="1">
      <alignment horizontal="center" vertical="center"/>
    </xf>
    <xf numFmtId="0" fontId="17" fillId="24" borderId="63" xfId="0" applyFont="1" applyFill="1" applyBorder="1" applyAlignment="1">
      <alignment horizontal="center" vertical="center"/>
    </xf>
    <xf numFmtId="0" fontId="17" fillId="24" borderId="62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 indent="3"/>
    </xf>
    <xf numFmtId="0" fontId="18" fillId="24" borderId="57" xfId="0" applyFont="1" applyFill="1" applyBorder="1" applyAlignment="1">
      <alignment horizontal="center" vertical="center"/>
    </xf>
    <xf numFmtId="0" fontId="18" fillId="24" borderId="63" xfId="0" applyFont="1" applyFill="1" applyBorder="1" applyAlignment="1">
      <alignment horizontal="center" vertical="center"/>
    </xf>
    <xf numFmtId="0" fontId="18" fillId="24" borderId="62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 indent="3"/>
    </xf>
    <xf numFmtId="0" fontId="18" fillId="0" borderId="63" xfId="0" applyFont="1" applyBorder="1" applyAlignment="1">
      <alignment horizontal="left" vertical="center" indent="3"/>
    </xf>
    <xf numFmtId="0" fontId="18" fillId="0" borderId="62" xfId="0" applyFont="1" applyBorder="1" applyAlignment="1">
      <alignment horizontal="left" vertical="center" indent="3"/>
    </xf>
    <xf numFmtId="0" fontId="61" fillId="0" borderId="0" xfId="0" applyFont="1" applyAlignment="1">
      <alignment horizontal="center"/>
    </xf>
    <xf numFmtId="0" fontId="18" fillId="0" borderId="5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/>
    </xf>
    <xf numFmtId="0" fontId="50" fillId="0" borderId="57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172" fontId="18" fillId="0" borderId="61" xfId="0" applyNumberFormat="1" applyFont="1" applyBorder="1" applyAlignment="1">
      <alignment horizontal="center"/>
    </xf>
    <xf numFmtId="172" fontId="18" fillId="0" borderId="62" xfId="0" applyNumberFormat="1" applyFont="1" applyBorder="1" applyAlignment="1">
      <alignment horizontal="center"/>
    </xf>
    <xf numFmtId="2" fontId="18" fillId="0" borderId="61" xfId="0" applyNumberFormat="1" applyFont="1" applyBorder="1" applyAlignment="1">
      <alignment horizontal="center"/>
    </xf>
    <xf numFmtId="2" fontId="18" fillId="0" borderId="62" xfId="0" applyNumberFormat="1" applyFont="1" applyBorder="1" applyAlignment="1">
      <alignment horizontal="center"/>
    </xf>
    <xf numFmtId="0" fontId="18" fillId="0" borderId="59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49" fillId="25" borderId="0" xfId="0" applyFont="1" applyFill="1" applyBorder="1" applyAlignment="1">
      <alignment horizontal="center" vertical="center" wrapText="1"/>
    </xf>
    <xf numFmtId="0" fontId="49" fillId="25" borderId="19" xfId="0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/>
    </xf>
    <xf numFmtId="0" fontId="17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24" borderId="15" xfId="0" applyNumberFormat="1" applyFont="1" applyFill="1" applyBorder="1" applyAlignment="1">
      <alignment horizontal="center" vertical="center" wrapText="1"/>
    </xf>
    <xf numFmtId="0" fontId="17" fillId="24" borderId="17" xfId="0" applyNumberFormat="1" applyFont="1" applyFill="1" applyBorder="1" applyAlignment="1">
      <alignment horizontal="center" vertical="center" wrapText="1"/>
    </xf>
    <xf numFmtId="172" fontId="18" fillId="24" borderId="15" xfId="0" applyNumberFormat="1" applyFont="1" applyFill="1" applyBorder="1" applyAlignment="1">
      <alignment horizontal="center" vertical="center" wrapText="1"/>
    </xf>
    <xf numFmtId="172" fontId="18" fillId="24" borderId="17" xfId="0" applyNumberFormat="1" applyFont="1" applyFill="1" applyBorder="1" applyAlignment="1">
      <alignment horizontal="center" vertical="center" wrapText="1"/>
    </xf>
    <xf numFmtId="0" fontId="49" fillId="0" borderId="25" xfId="0" applyFont="1" applyBorder="1" applyAlignment="1">
      <alignment horizontal="center" wrapText="1"/>
    </xf>
    <xf numFmtId="0" fontId="57" fillId="0" borderId="1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right"/>
    </xf>
    <xf numFmtId="0" fontId="51" fillId="24" borderId="20" xfId="0" applyFont="1" applyFill="1" applyBorder="1" applyAlignment="1">
      <alignment horizontal="center" vertical="center" wrapText="1"/>
    </xf>
    <xf numFmtId="0" fontId="51" fillId="24" borderId="21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0" fontId="130" fillId="0" borderId="19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/>
    </xf>
    <xf numFmtId="0" fontId="49" fillId="0" borderId="0" xfId="0" applyFont="1" applyBorder="1" applyAlignment="1">
      <alignment horizontal="center" wrapText="1"/>
    </xf>
    <xf numFmtId="0" fontId="18" fillId="24" borderId="55" xfId="99" applyNumberFormat="1" applyFont="1" applyFill="1" applyBorder="1" applyAlignment="1">
      <alignment horizontal="left" vertical="center" wrapText="1"/>
    </xf>
    <xf numFmtId="0" fontId="71" fillId="24" borderId="12" xfId="0" applyFont="1" applyFill="1" applyBorder="1" applyAlignment="1">
      <alignment horizontal="center" vertical="center"/>
    </xf>
    <xf numFmtId="0" fontId="71" fillId="24" borderId="13" xfId="0" applyFont="1" applyFill="1" applyBorder="1" applyAlignment="1">
      <alignment horizontal="center" vertical="center"/>
    </xf>
    <xf numFmtId="0" fontId="71" fillId="24" borderId="14" xfId="0" applyFont="1" applyFill="1" applyBorder="1" applyAlignment="1">
      <alignment horizontal="center" vertical="center"/>
    </xf>
    <xf numFmtId="0" fontId="89" fillId="24" borderId="55" xfId="0" applyFont="1" applyFill="1" applyBorder="1" applyAlignment="1">
      <alignment horizontal="left" vertical="center"/>
    </xf>
    <xf numFmtId="0" fontId="71" fillId="24" borderId="55" xfId="0" applyFont="1" applyFill="1" applyBorder="1" applyAlignment="1">
      <alignment horizontal="left" vertical="center"/>
    </xf>
    <xf numFmtId="0" fontId="89" fillId="24" borderId="40" xfId="0" applyFont="1" applyFill="1" applyBorder="1" applyAlignment="1">
      <alignment horizontal="left" vertical="center" wrapText="1"/>
    </xf>
    <xf numFmtId="0" fontId="89" fillId="24" borderId="31" xfId="0" applyFont="1" applyFill="1" applyBorder="1" applyAlignment="1">
      <alignment horizontal="left" vertical="center" wrapText="1"/>
    </xf>
    <xf numFmtId="0" fontId="89" fillId="24" borderId="39" xfId="0" applyFont="1" applyFill="1" applyBorder="1" applyAlignment="1">
      <alignment horizontal="left" vertical="center" wrapText="1"/>
    </xf>
    <xf numFmtId="0" fontId="84" fillId="24" borderId="55" xfId="99" applyNumberFormat="1" applyFont="1" applyFill="1" applyBorder="1" applyAlignment="1">
      <alignment horizontal="left" vertical="center" wrapText="1"/>
    </xf>
    <xf numFmtId="0" fontId="18" fillId="24" borderId="40" xfId="99" applyNumberFormat="1" applyFont="1" applyFill="1" applyBorder="1" applyAlignment="1">
      <alignment horizontal="left" vertical="center" wrapText="1"/>
    </xf>
    <xf numFmtId="0" fontId="18" fillId="24" borderId="31" xfId="99" applyNumberFormat="1" applyFont="1" applyFill="1" applyBorder="1" applyAlignment="1">
      <alignment horizontal="left" vertical="center" wrapText="1"/>
    </xf>
    <xf numFmtId="0" fontId="18" fillId="24" borderId="39" xfId="99" applyNumberFormat="1" applyFont="1" applyFill="1" applyBorder="1" applyAlignment="1">
      <alignment horizontal="left" vertical="center" wrapText="1"/>
    </xf>
    <xf numFmtId="0" fontId="17" fillId="24" borderId="40" xfId="99" applyNumberFormat="1" applyFont="1" applyFill="1" applyBorder="1" applyAlignment="1">
      <alignment horizontal="left" vertical="center" wrapText="1"/>
    </xf>
    <xf numFmtId="0" fontId="17" fillId="24" borderId="31" xfId="99" applyNumberFormat="1" applyFont="1" applyFill="1" applyBorder="1" applyAlignment="1">
      <alignment horizontal="left" vertical="center" wrapText="1"/>
    </xf>
    <xf numFmtId="0" fontId="17" fillId="24" borderId="39" xfId="99" applyNumberFormat="1" applyFont="1" applyFill="1" applyBorder="1" applyAlignment="1">
      <alignment horizontal="left" vertical="center" wrapText="1"/>
    </xf>
    <xf numFmtId="0" fontId="84" fillId="24" borderId="20" xfId="99" applyNumberFormat="1" applyFont="1" applyFill="1" applyBorder="1" applyAlignment="1">
      <alignment horizontal="left" vertical="center" wrapText="1"/>
    </xf>
    <xf numFmtId="0" fontId="84" fillId="24" borderId="25" xfId="99" applyNumberFormat="1" applyFont="1" applyFill="1" applyBorder="1" applyAlignment="1">
      <alignment horizontal="left" vertical="center" wrapText="1"/>
    </xf>
    <xf numFmtId="0" fontId="84" fillId="24" borderId="21" xfId="99" applyNumberFormat="1" applyFont="1" applyFill="1" applyBorder="1" applyAlignment="1">
      <alignment horizontal="left" vertical="center" wrapText="1"/>
    </xf>
    <xf numFmtId="0" fontId="89" fillId="24" borderId="55" xfId="0" applyFont="1" applyFill="1" applyBorder="1" applyAlignment="1">
      <alignment horizontal="left" vertical="center" wrapText="1"/>
    </xf>
    <xf numFmtId="0" fontId="73" fillId="24" borderId="40" xfId="99" applyNumberFormat="1" applyFont="1" applyFill="1" applyBorder="1" applyAlignment="1">
      <alignment horizontal="left" vertical="center" wrapText="1"/>
    </xf>
    <xf numFmtId="0" fontId="73" fillId="24" borderId="31" xfId="99" applyNumberFormat="1" applyFont="1" applyFill="1" applyBorder="1" applyAlignment="1">
      <alignment horizontal="left" vertical="center" wrapText="1"/>
    </xf>
    <xf numFmtId="0" fontId="73" fillId="24" borderId="39" xfId="99" applyNumberFormat="1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center"/>
    </xf>
    <xf numFmtId="0" fontId="49" fillId="24" borderId="0" xfId="0" applyFont="1" applyFill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96" fillId="0" borderId="0" xfId="0" applyFont="1" applyAlignment="1">
      <alignment horizont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56" fillId="0" borderId="19" xfId="1" applyFont="1" applyBorder="1" applyAlignment="1">
      <alignment horizontal="center" vertical="center" wrapText="1"/>
    </xf>
    <xf numFmtId="0" fontId="127" fillId="0" borderId="0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50" fillId="0" borderId="15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49" fillId="0" borderId="0" xfId="1" applyFont="1" applyAlignment="1">
      <alignment horizontal="center" vertical="center"/>
    </xf>
    <xf numFmtId="0" fontId="49" fillId="0" borderId="19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73" fillId="25" borderId="11" xfId="99" applyFont="1" applyFill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61" fillId="0" borderId="11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50" fillId="0" borderId="25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center"/>
    </xf>
    <xf numFmtId="0" fontId="43" fillId="0" borderId="0" xfId="0" applyFont="1" applyFill="1" applyBorder="1" applyAlignment="1">
      <alignment horizontal="left" vertical="center" wrapText="1"/>
    </xf>
    <xf numFmtId="0" fontId="62" fillId="0" borderId="19" xfId="0" applyFont="1" applyBorder="1" applyAlignment="1">
      <alignment horizontal="center" vertical="center"/>
    </xf>
    <xf numFmtId="0" fontId="79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8" fillId="0" borderId="11" xfId="0" applyFont="1" applyBorder="1" applyAlignment="1">
      <alignment vertical="center" wrapText="1"/>
    </xf>
    <xf numFmtId="0" fontId="50" fillId="0" borderId="12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right" wrapText="1"/>
    </xf>
    <xf numFmtId="0" fontId="50" fillId="0" borderId="14" xfId="0" applyFont="1" applyBorder="1" applyAlignment="1">
      <alignment horizontal="right" wrapText="1"/>
    </xf>
    <xf numFmtId="0" fontId="17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71" fillId="26" borderId="12" xfId="0" applyFont="1" applyFill="1" applyBorder="1" applyAlignment="1">
      <alignment horizontal="center" vertical="top" wrapText="1"/>
    </xf>
    <xf numFmtId="0" fontId="71" fillId="26" borderId="14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right" vertical="center" wrapText="1"/>
    </xf>
    <xf numFmtId="0" fontId="50" fillId="0" borderId="14" xfId="0" applyFont="1" applyBorder="1" applyAlignment="1">
      <alignment horizontal="right" vertical="center" wrapText="1"/>
    </xf>
    <xf numFmtId="0" fontId="98" fillId="0" borderId="0" xfId="0" applyFont="1" applyAlignment="1">
      <alignment horizontal="center" wrapText="1"/>
    </xf>
    <xf numFmtId="0" fontId="70" fillId="26" borderId="11" xfId="0" applyFont="1" applyFill="1" applyBorder="1" applyAlignment="1">
      <alignment horizontal="center" vertical="center" wrapText="1"/>
    </xf>
    <xf numFmtId="0" fontId="57" fillId="0" borderId="12" xfId="0" applyFont="1" applyBorder="1" applyAlignment="1">
      <alignment horizontal="center" wrapText="1"/>
    </xf>
    <xf numFmtId="0" fontId="57" fillId="0" borderId="14" xfId="0" applyFont="1" applyBorder="1" applyAlignment="1">
      <alignment horizontal="center" wrapText="1"/>
    </xf>
    <xf numFmtId="0" fontId="71" fillId="26" borderId="40" xfId="0" applyFont="1" applyFill="1" applyBorder="1" applyAlignment="1">
      <alignment horizontal="center" vertical="top" wrapText="1"/>
    </xf>
    <xf numFmtId="0" fontId="71" fillId="26" borderId="39" xfId="0" applyFont="1" applyFill="1" applyBorder="1" applyAlignment="1">
      <alignment horizontal="center" vertical="top" wrapText="1"/>
    </xf>
    <xf numFmtId="0" fontId="18" fillId="0" borderId="40" xfId="1" applyFont="1" applyFill="1" applyBorder="1" applyAlignment="1">
      <alignment horizontal="left" vertical="center" wrapText="1"/>
    </xf>
    <xf numFmtId="0" fontId="18" fillId="0" borderId="31" xfId="1" applyFont="1" applyFill="1" applyBorder="1" applyAlignment="1">
      <alignment horizontal="left" vertical="center" wrapText="1"/>
    </xf>
    <xf numFmtId="0" fontId="18" fillId="0" borderId="39" xfId="1" applyFont="1" applyFill="1" applyBorder="1" applyAlignment="1">
      <alignment horizontal="left" vertical="center" wrapText="1"/>
    </xf>
    <xf numFmtId="0" fontId="18" fillId="0" borderId="40" xfId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 wrapText="1"/>
    </xf>
    <xf numFmtId="0" fontId="49" fillId="0" borderId="25" xfId="1" applyFont="1" applyBorder="1" applyAlignment="1">
      <alignment horizontal="center" wrapText="1"/>
    </xf>
    <xf numFmtId="0" fontId="49" fillId="0" borderId="0" xfId="1" applyFont="1" applyBorder="1" applyAlignment="1">
      <alignment horizontal="center" wrapText="1"/>
    </xf>
    <xf numFmtId="0" fontId="18" fillId="0" borderId="40" xfId="1" applyFont="1" applyFill="1" applyBorder="1" applyAlignment="1">
      <alignment horizontal="left" vertical="center"/>
    </xf>
    <xf numFmtId="0" fontId="18" fillId="0" borderId="31" xfId="1" applyFont="1" applyFill="1" applyBorder="1" applyAlignment="1">
      <alignment horizontal="left" vertical="center"/>
    </xf>
    <xf numFmtId="0" fontId="18" fillId="0" borderId="39" xfId="1" applyFont="1" applyFill="1" applyBorder="1" applyAlignment="1">
      <alignment horizontal="left" vertical="center"/>
    </xf>
    <xf numFmtId="0" fontId="43" fillId="0" borderId="40" xfId="1" applyFont="1" applyBorder="1" applyAlignment="1">
      <alignment horizontal="left" vertical="center" wrapText="1"/>
    </xf>
    <xf numFmtId="0" fontId="43" fillId="0" borderId="39" xfId="1" applyFont="1" applyBorder="1" applyAlignment="1">
      <alignment horizontal="left" vertical="center" wrapText="1"/>
    </xf>
    <xf numFmtId="0" fontId="43" fillId="0" borderId="11" xfId="1" applyFont="1" applyBorder="1" applyAlignment="1">
      <alignment horizontal="left" vertical="center" wrapText="1"/>
    </xf>
    <xf numFmtId="0" fontId="43" fillId="0" borderId="0" xfId="1" applyFont="1" applyFill="1" applyAlignment="1">
      <alignment horizontal="left" vertical="center" wrapText="1"/>
    </xf>
    <xf numFmtId="0" fontId="60" fillId="0" borderId="0" xfId="1" applyFont="1" applyAlignment="1">
      <alignment horizontal="center" wrapText="1"/>
    </xf>
    <xf numFmtId="0" fontId="17" fillId="0" borderId="11" xfId="1" applyFont="1" applyBorder="1" applyAlignment="1">
      <alignment horizontal="center" vertical="center" wrapText="1"/>
    </xf>
    <xf numFmtId="0" fontId="61" fillId="0" borderId="13" xfId="1" applyFont="1" applyFill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61" fillId="0" borderId="0" xfId="1" applyFont="1" applyAlignment="1">
      <alignment horizontal="center" vertical="center" wrapText="1"/>
    </xf>
    <xf numFmtId="0" fontId="60" fillId="0" borderId="19" xfId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79" fillId="0" borderId="19" xfId="0" applyFont="1" applyBorder="1" applyAlignment="1">
      <alignment horizontal="center" vertical="center" wrapText="1"/>
    </xf>
    <xf numFmtId="168" fontId="43" fillId="0" borderId="12" xfId="58" applyFont="1" applyBorder="1" applyAlignment="1">
      <alignment horizontal="center" vertical="center" wrapText="1"/>
    </xf>
    <xf numFmtId="168" fontId="43" fillId="0" borderId="13" xfId="58" applyFont="1" applyBorder="1" applyAlignment="1">
      <alignment horizontal="center" vertical="center" wrapText="1"/>
    </xf>
    <xf numFmtId="168" fontId="43" fillId="0" borderId="14" xfId="58" applyFont="1" applyBorder="1" applyAlignment="1">
      <alignment horizontal="center" vertical="center" wrapText="1"/>
    </xf>
    <xf numFmtId="0" fontId="50" fillId="0" borderId="13" xfId="0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/>
    </xf>
    <xf numFmtId="0" fontId="53" fillId="0" borderId="12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left" vertical="center" wrapText="1"/>
    </xf>
    <xf numFmtId="0" fontId="50" fillId="0" borderId="13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51" fillId="0" borderId="11" xfId="0" applyFont="1" applyBorder="1" applyAlignment="1">
      <alignment horizontal="center" vertical="center" textRotation="90" wrapText="1"/>
    </xf>
    <xf numFmtId="0" fontId="51" fillId="0" borderId="15" xfId="0" applyFont="1" applyBorder="1" applyAlignment="1">
      <alignment horizontal="center" vertical="center" textRotation="90" wrapText="1"/>
    </xf>
    <xf numFmtId="0" fontId="49" fillId="0" borderId="13" xfId="0" applyFont="1" applyBorder="1" applyAlignment="1">
      <alignment horizontal="center" wrapText="1"/>
    </xf>
    <xf numFmtId="0" fontId="51" fillId="0" borderId="16" xfId="0" applyFont="1" applyBorder="1" applyAlignment="1">
      <alignment horizontal="center" vertical="center" textRotation="90" wrapText="1"/>
    </xf>
    <xf numFmtId="0" fontId="51" fillId="0" borderId="17" xfId="0" applyFont="1" applyBorder="1" applyAlignment="1">
      <alignment horizontal="center" vertical="center" textRotation="90" wrapText="1"/>
    </xf>
    <xf numFmtId="0" fontId="50" fillId="0" borderId="33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50" fillId="0" borderId="32" xfId="0" applyFont="1" applyBorder="1" applyAlignment="1">
      <alignment horizontal="left" vertical="center" wrapText="1"/>
    </xf>
    <xf numFmtId="172" fontId="43" fillId="0" borderId="40" xfId="0" applyNumberFormat="1" applyFont="1" applyBorder="1" applyAlignment="1">
      <alignment horizontal="center" vertical="center" wrapText="1"/>
    </xf>
    <xf numFmtId="172" fontId="43" fillId="0" borderId="39" xfId="0" applyNumberFormat="1" applyFont="1" applyBorder="1" applyAlignment="1">
      <alignment horizontal="center" vertical="center" wrapText="1"/>
    </xf>
    <xf numFmtId="172" fontId="43" fillId="24" borderId="40" xfId="0" applyNumberFormat="1" applyFont="1" applyFill="1" applyBorder="1" applyAlignment="1">
      <alignment horizontal="center" vertical="center" wrapText="1"/>
    </xf>
    <xf numFmtId="172" fontId="43" fillId="24" borderId="39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2" fontId="66" fillId="24" borderId="61" xfId="92" applyNumberFormat="1" applyFont="1" applyFill="1" applyBorder="1" applyAlignment="1">
      <alignment horizontal="center" vertical="center" wrapText="1"/>
    </xf>
    <xf numFmtId="2" fontId="66" fillId="24" borderId="62" xfId="92" applyNumberFormat="1" applyFont="1" applyFill="1" applyBorder="1" applyAlignment="1">
      <alignment horizontal="center" vertical="center" wrapText="1"/>
    </xf>
  </cellXfs>
  <cellStyles count="286">
    <cellStyle name="20% - Акцент1 2" xfId="3"/>
    <cellStyle name="20% - Акцент1 2 2" xfId="4"/>
    <cellStyle name="20% - Акцент2 2" xfId="5"/>
    <cellStyle name="20% - Акцент2 2 2" xfId="6"/>
    <cellStyle name="20% - Акцент3 2" xfId="7"/>
    <cellStyle name="20% - Акцент3 2 2" xfId="8"/>
    <cellStyle name="20% - Акцент4 2" xfId="9"/>
    <cellStyle name="20% - Акцент4 2 2" xfId="10"/>
    <cellStyle name="20% - Акцент5 2" xfId="11"/>
    <cellStyle name="20% - Акцент5 2 2" xfId="12"/>
    <cellStyle name="20% - Акцент6 2" xfId="13"/>
    <cellStyle name="20% - Акцент6 2 2" xfId="14"/>
    <cellStyle name="40% - Акцент1 2" xfId="15"/>
    <cellStyle name="40% - Акцент1 2 2" xfId="16"/>
    <cellStyle name="40% - Акцент2 2" xfId="17"/>
    <cellStyle name="40% - Акцент2 2 2" xfId="18"/>
    <cellStyle name="40% - Акцент3 2" xfId="19"/>
    <cellStyle name="40% - Акцент3 2 2" xfId="20"/>
    <cellStyle name="40% - Акцент4 2" xfId="21"/>
    <cellStyle name="40% - Акцент4 2 2" xfId="22"/>
    <cellStyle name="40% - Акцент5 2" xfId="23"/>
    <cellStyle name="40% - Акцент5 2 2" xfId="24"/>
    <cellStyle name="40% - Акцент6 2" xfId="25"/>
    <cellStyle name="40% - Акцент6 2 2" xfId="26"/>
    <cellStyle name="60% - Акцент1 2" xfId="27"/>
    <cellStyle name="60% - Акцент2 2" xfId="28"/>
    <cellStyle name="60% - Акцент3 2" xfId="29"/>
    <cellStyle name="60% - Акцент4 2" xfId="30"/>
    <cellStyle name="60% - Акцент5 2" xfId="31"/>
    <cellStyle name="60% - Акцент6 2" xfId="32"/>
    <cellStyle name="Comma" xfId="33"/>
    <cellStyle name="Comma [0]_Forma" xfId="34"/>
    <cellStyle name="Comma_Forma" xfId="35"/>
    <cellStyle name="Currency" xfId="36"/>
    <cellStyle name="Currency [0]_Forma" xfId="37"/>
    <cellStyle name="Currency_Forma" xfId="38"/>
    <cellStyle name="Date" xfId="39"/>
    <cellStyle name="Excel Built-in Normal" xfId="40"/>
    <cellStyle name="Fixed" xfId="41"/>
    <cellStyle name="Heading1" xfId="42"/>
    <cellStyle name="Heading2" xfId="43"/>
    <cellStyle name="Îáű÷íűé_ÂŰŐÎÄ" xfId="44"/>
    <cellStyle name="Normal" xfId="119"/>
    <cellStyle name="Percent" xfId="45"/>
    <cellStyle name="Total" xfId="46"/>
    <cellStyle name="Акцент1 2" xfId="47"/>
    <cellStyle name="Акцент2 2" xfId="48"/>
    <cellStyle name="Акцент3 2" xfId="49"/>
    <cellStyle name="Акцент4 2" xfId="50"/>
    <cellStyle name="Акцент5 2" xfId="51"/>
    <cellStyle name="Акцент6 2" xfId="52"/>
    <cellStyle name="Ввод  2" xfId="53"/>
    <cellStyle name="Ввод  2 2" xfId="179"/>
    <cellStyle name="Ввод  2 2 2" xfId="238"/>
    <cellStyle name="Ввод  2 3" xfId="182"/>
    <cellStyle name="Ввод  2 3 2" xfId="239"/>
    <cellStyle name="Ввод  2 4" xfId="196"/>
    <cellStyle name="Ввод  2 4 2" xfId="240"/>
    <cellStyle name="Ввод  2 5" xfId="197"/>
    <cellStyle name="Вывод 2" xfId="54"/>
    <cellStyle name="Вывод 2 2" xfId="178"/>
    <cellStyle name="Вывод 2 2 2" xfId="241"/>
    <cellStyle name="Вывод 2 3" xfId="181"/>
    <cellStyle name="Вывод 2 3 2" xfId="242"/>
    <cellStyle name="Вывод 2 4" xfId="213"/>
    <cellStyle name="Вывод 2 4 2" xfId="243"/>
    <cellStyle name="Вывод 2 5" xfId="185"/>
    <cellStyle name="Вычисление 2" xfId="55"/>
    <cellStyle name="Вычисление 2 2" xfId="177"/>
    <cellStyle name="Вычисление 2 2 2" xfId="244"/>
    <cellStyle name="Вычисление 2 3" xfId="180"/>
    <cellStyle name="Вычисление 2 3 2" xfId="245"/>
    <cellStyle name="Вычисление 2 4" xfId="183"/>
    <cellStyle name="Вычисление 2 4 2" xfId="246"/>
    <cellStyle name="Вычисление 2 5" xfId="184"/>
    <cellStyle name="Гиперссылка" xfId="2" builtinId="8"/>
    <cellStyle name="Денежный 2" xfId="56"/>
    <cellStyle name="Денежный 2 2" xfId="57"/>
    <cellStyle name="Денежный 3" xfId="58"/>
    <cellStyle name="Денежный 4" xfId="59"/>
    <cellStyle name="Заголовок 1 2" xfId="60"/>
    <cellStyle name="Заголовок 2 2" xfId="61"/>
    <cellStyle name="Заголовок 3 2" xfId="62"/>
    <cellStyle name="Заголовок 4 2" xfId="63"/>
    <cellStyle name="Итог 2" xfId="64"/>
    <cellStyle name="Итог 2 2" xfId="174"/>
    <cellStyle name="Итог 2 2 2" xfId="247"/>
    <cellStyle name="Итог 2 3" xfId="173"/>
    <cellStyle name="Итог 2 3 2" xfId="248"/>
    <cellStyle name="Итог 2 4" xfId="175"/>
    <cellStyle name="Итог 2 4 2" xfId="249"/>
    <cellStyle name="Итог 2 5" xfId="176"/>
    <cellStyle name="Контрольная ячейка 2" xfId="65"/>
    <cellStyle name="Название 2" xfId="66"/>
    <cellStyle name="Нейтральный 2" xfId="67"/>
    <cellStyle name="Обычный" xfId="0" builtinId="0"/>
    <cellStyle name="Обычный 10" xfId="140"/>
    <cellStyle name="Обычный 10 2" xfId="146"/>
    <cellStyle name="Обычный 10 2 2" xfId="151"/>
    <cellStyle name="Обычный 10 2 2 2" xfId="198"/>
    <cellStyle name="Обычный 10 2 2 2 2" xfId="250"/>
    <cellStyle name="Обычный 10 2 2 3" xfId="217"/>
    <cellStyle name="Обычный 10 2 3" xfId="160"/>
    <cellStyle name="Обычный 10 2 3 2" xfId="251"/>
    <cellStyle name="Обычный 10 2 4" xfId="187"/>
    <cellStyle name="Обычный 10 2 4 2" xfId="252"/>
    <cellStyle name="Обычный 10 2 5" xfId="216"/>
    <cellStyle name="Обычный 10 3" xfId="150"/>
    <cellStyle name="Обычный 10 3 2" xfId="199"/>
    <cellStyle name="Обычный 10 3 2 2" xfId="253"/>
    <cellStyle name="Обычный 10 3 3" xfId="218"/>
    <cellStyle name="Обычный 10 4" xfId="159"/>
    <cellStyle name="Обычный 10 4 2" xfId="254"/>
    <cellStyle name="Обычный 10 5" xfId="186"/>
    <cellStyle name="Обычный 10 5 2" xfId="255"/>
    <cellStyle name="Обычный 10 6" xfId="215"/>
    <cellStyle name="Обычный 11" xfId="148"/>
    <cellStyle name="Обычный 11 2" xfId="200"/>
    <cellStyle name="Обычный 11 2 2" xfId="256"/>
    <cellStyle name="Обычный 11 3" xfId="219"/>
    <cellStyle name="Обычный 12" xfId="214"/>
    <cellStyle name="Обычный 13" xfId="285"/>
    <cellStyle name="Обычный 2" xfId="1"/>
    <cellStyle name="Обычный 2 2" xfId="68"/>
    <cellStyle name="Обычный 2 2 2" xfId="69"/>
    <cellStyle name="Обычный 2 3" xfId="70"/>
    <cellStyle name="Обычный 2 3 2" xfId="147"/>
    <cellStyle name="Обычный 2 4" xfId="71"/>
    <cellStyle name="Обычный 2 5" xfId="72"/>
    <cellStyle name="Обычный 3" xfId="73"/>
    <cellStyle name="Обычный 3 2" xfId="91"/>
    <cellStyle name="Обычный 4" xfId="74"/>
    <cellStyle name="Обычный 5" xfId="75"/>
    <cellStyle name="Обычный 6" xfId="76"/>
    <cellStyle name="Обычный 6 2" xfId="118"/>
    <cellStyle name="Обычный 6 2 2" xfId="131"/>
    <cellStyle name="Обычный 6 2 2 2" xfId="145"/>
    <cellStyle name="Обычный 6 2 2 2 2" xfId="149"/>
    <cellStyle name="Обычный 6 2 2 2 2 2" xfId="201"/>
    <cellStyle name="Обычный 6 2 2 2 2 2 2" xfId="257"/>
    <cellStyle name="Обычный 6 2 2 2 2 3" xfId="224"/>
    <cellStyle name="Обычный 6 2 2 2 3" xfId="164"/>
    <cellStyle name="Обычный 6 2 2 2 3 2" xfId="258"/>
    <cellStyle name="Обычный 6 2 2 2 4" xfId="191"/>
    <cellStyle name="Обычный 6 2 2 2 4 2" xfId="259"/>
    <cellStyle name="Обычный 6 2 2 2 5" xfId="223"/>
    <cellStyle name="Обычный 6 2 2 3" xfId="154"/>
    <cellStyle name="Обычный 6 2 2 3 2" xfId="202"/>
    <cellStyle name="Обычный 6 2 2 3 2 2" xfId="260"/>
    <cellStyle name="Обычный 6 2 2 3 3" xfId="225"/>
    <cellStyle name="Обычный 6 2 2 4" xfId="163"/>
    <cellStyle name="Обычный 6 2 2 4 2" xfId="261"/>
    <cellStyle name="Обычный 6 2 2 5" xfId="190"/>
    <cellStyle name="Обычный 6 2 2 5 2" xfId="262"/>
    <cellStyle name="Обычный 6 2 2 6" xfId="222"/>
    <cellStyle name="Обычный 6 2 3" xfId="143"/>
    <cellStyle name="Обычный 6 2 3 2" xfId="155"/>
    <cellStyle name="Обычный 6 2 3 2 2" xfId="203"/>
    <cellStyle name="Обычный 6 2 3 2 2 2" xfId="263"/>
    <cellStyle name="Обычный 6 2 3 2 3" xfId="227"/>
    <cellStyle name="Обычный 6 2 3 3" xfId="165"/>
    <cellStyle name="Обычный 6 2 3 3 2" xfId="228"/>
    <cellStyle name="Обычный 6 2 3 4" xfId="192"/>
    <cellStyle name="Обычный 6 2 3 4 2" xfId="264"/>
    <cellStyle name="Обычный 6 2 3 5" xfId="226"/>
    <cellStyle name="Обычный 6 2 4" xfId="153"/>
    <cellStyle name="Обычный 6 2 4 2" xfId="204"/>
    <cellStyle name="Обычный 6 2 4 2 2" xfId="265"/>
    <cellStyle name="Обычный 6 2 4 3" xfId="229"/>
    <cellStyle name="Обычный 6 2 5" xfId="162"/>
    <cellStyle name="Обычный 6 2 5 2" xfId="266"/>
    <cellStyle name="Обычный 6 2 6" xfId="189"/>
    <cellStyle name="Обычный 6 2 6 2" xfId="267"/>
    <cellStyle name="Обычный 6 2 7" xfId="221"/>
    <cellStyle name="Обычный 6 3" xfId="130"/>
    <cellStyle name="Обычный 6 3 2" xfId="144"/>
    <cellStyle name="Обычный 6 3 2 2" xfId="157"/>
    <cellStyle name="Обычный 6 3 2 2 2" xfId="205"/>
    <cellStyle name="Обычный 6 3 2 2 2 2" xfId="268"/>
    <cellStyle name="Обычный 6 3 2 2 3" xfId="232"/>
    <cellStyle name="Обычный 6 3 2 3" xfId="167"/>
    <cellStyle name="Обычный 6 3 2 3 2" xfId="233"/>
    <cellStyle name="Обычный 6 3 2 4" xfId="194"/>
    <cellStyle name="Обычный 6 3 2 4 2" xfId="269"/>
    <cellStyle name="Обычный 6 3 2 5" xfId="231"/>
    <cellStyle name="Обычный 6 3 3" xfId="156"/>
    <cellStyle name="Обычный 6 3 3 2" xfId="206"/>
    <cellStyle name="Обычный 6 3 3 2 2" xfId="270"/>
    <cellStyle name="Обычный 6 3 3 3" xfId="234"/>
    <cellStyle name="Обычный 6 3 4" xfId="166"/>
    <cellStyle name="Обычный 6 3 4 2" xfId="271"/>
    <cellStyle name="Обычный 6 3 5" xfId="193"/>
    <cellStyle name="Обычный 6 3 5 2" xfId="272"/>
    <cellStyle name="Обычный 6 3 6" xfId="230"/>
    <cellStyle name="Обычный 6 4" xfId="152"/>
    <cellStyle name="Обычный 6 4 2" xfId="207"/>
    <cellStyle name="Обычный 6 4 2 2" xfId="273"/>
    <cellStyle name="Обычный 6 4 3" xfId="235"/>
    <cellStyle name="Обычный 6 5" xfId="161"/>
    <cellStyle name="Обычный 6 5 2" xfId="274"/>
    <cellStyle name="Обычный 6 6" xfId="188"/>
    <cellStyle name="Обычный 6 6 2" xfId="275"/>
    <cellStyle name="Обычный 6 7" xfId="220"/>
    <cellStyle name="Обычный 7" xfId="77"/>
    <cellStyle name="Обычный 7 2" xfId="78"/>
    <cellStyle name="Обычный 8" xfId="79"/>
    <cellStyle name="Обычный 9" xfId="102"/>
    <cellStyle name="Обычный 9 2" xfId="121"/>
    <cellStyle name="Обычный 9 3" xfId="158"/>
    <cellStyle name="Обычный 9 3 2" xfId="208"/>
    <cellStyle name="Обычный 9 3 2 2" xfId="276"/>
    <cellStyle name="Обычный 9 3 3" xfId="237"/>
    <cellStyle name="Обычный 9 4" xfId="168"/>
    <cellStyle name="Обычный 9 4 2" xfId="277"/>
    <cellStyle name="Обычный 9 5" xfId="195"/>
    <cellStyle name="Обычный 9 5 2" xfId="278"/>
    <cellStyle name="Обычный 9 6" xfId="236"/>
    <cellStyle name="Обычный_101" xfId="127"/>
    <cellStyle name="Обычный_102" xfId="129"/>
    <cellStyle name="Обычный_152" xfId="124"/>
    <cellStyle name="Обычный_20" xfId="126"/>
    <cellStyle name="Обычный_2012г" xfId="101"/>
    <cellStyle name="Обычный_21" xfId="92"/>
    <cellStyle name="Обычный_22" xfId="96"/>
    <cellStyle name="Обычный_23" xfId="97"/>
    <cellStyle name="Обычный_25" xfId="115"/>
    <cellStyle name="Обычный_26" xfId="93"/>
    <cellStyle name="Обычный_31" xfId="132"/>
    <cellStyle name="Обычный_32" xfId="133"/>
    <cellStyle name="Обычный_33" xfId="134"/>
    <cellStyle name="Обычный_34" xfId="106"/>
    <cellStyle name="Обычный_35" xfId="100"/>
    <cellStyle name="Обычный_36" xfId="135"/>
    <cellStyle name="Обычный_37" xfId="136"/>
    <cellStyle name="Обычный_38" xfId="137"/>
    <cellStyle name="Обычный_39" xfId="138"/>
    <cellStyle name="Обычный_40" xfId="139"/>
    <cellStyle name="Обычный_41" xfId="103"/>
    <cellStyle name="Обычный_42" xfId="104"/>
    <cellStyle name="Обычный_43" xfId="105"/>
    <cellStyle name="Обычный_45" xfId="107"/>
    <cellStyle name="Обычный_46" xfId="109"/>
    <cellStyle name="Обычный_48" xfId="111"/>
    <cellStyle name="Обычный_50" xfId="112"/>
    <cellStyle name="Обычный_51" xfId="113"/>
    <cellStyle name="Обычный_52" xfId="110"/>
    <cellStyle name="Обычный_53" xfId="114"/>
    <cellStyle name="Обычный_54" xfId="128"/>
    <cellStyle name="Обычный_56" xfId="120"/>
    <cellStyle name="Обычный_67" xfId="98"/>
    <cellStyle name="Обычный_69" xfId="122"/>
    <cellStyle name="Обычный_75" xfId="94"/>
    <cellStyle name="Обычный_76" xfId="95"/>
    <cellStyle name="Обычный_87" xfId="125"/>
    <cellStyle name="Обычный_tmp881" xfId="123"/>
    <cellStyle name="Обычный_TTNas-GG" xfId="90"/>
    <cellStyle name="Обычный_Взр.насел." xfId="108"/>
    <cellStyle name="Обычный_Лист1" xfId="141"/>
    <cellStyle name="Обычный_Лист1 2" xfId="99"/>
    <cellStyle name="Обычный_Лист1 2 2" xfId="89"/>
    <cellStyle name="Обычный_Свод формы 30+2012+Годовая+Ф_030_Т_2510" xfId="116"/>
    <cellStyle name="Плохой 2" xfId="80"/>
    <cellStyle name="Пояснение 2" xfId="81"/>
    <cellStyle name="Примечание 2" xfId="82"/>
    <cellStyle name="Примечание 2 2" xfId="209"/>
    <cellStyle name="Примечание 2 2 2" xfId="279"/>
    <cellStyle name="Примечание 2 3" xfId="212"/>
    <cellStyle name="Примечание 2 3 2" xfId="280"/>
    <cellStyle name="Примечание 2 4" xfId="211"/>
    <cellStyle name="Примечание 2 4 2" xfId="281"/>
    <cellStyle name="Примечание 2 5" xfId="172"/>
    <cellStyle name="Примечание 3" xfId="83"/>
    <cellStyle name="Примечание 3 2" xfId="210"/>
    <cellStyle name="Примечание 3 2 2" xfId="282"/>
    <cellStyle name="Примечание 3 3" xfId="169"/>
    <cellStyle name="Примечание 3 3 2" xfId="283"/>
    <cellStyle name="Примечание 3 4" xfId="170"/>
    <cellStyle name="Примечание 3 4 2" xfId="284"/>
    <cellStyle name="Примечание 3 5" xfId="171"/>
    <cellStyle name="Процентный 2" xfId="84"/>
    <cellStyle name="Процентный 3" xfId="117"/>
    <cellStyle name="Связанная ячейка 2" xfId="85"/>
    <cellStyle name="Текст предупреждения 2" xfId="86"/>
    <cellStyle name="Финансовый" xfId="142" builtinId="3"/>
    <cellStyle name="Финансовый 2" xfId="87"/>
    <cellStyle name="Хороший 2" xfId="88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66FF"/>
      <color rgb="FF00FFFF"/>
      <color rgb="FF0066FF"/>
      <color rgb="FFFF99FF"/>
      <color rgb="FFA50021"/>
      <color rgb="FFFFCC99"/>
      <color rgb="FF99CC00"/>
      <color rgb="FF00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1:I19"/>
  <sheetViews>
    <sheetView zoomScaleNormal="100" workbookViewId="0">
      <selection activeCell="A18" sqref="A18"/>
    </sheetView>
  </sheetViews>
  <sheetFormatPr defaultColWidth="9.140625" defaultRowHeight="18.75" x14ac:dyDescent="0.3"/>
  <cols>
    <col min="1" max="8" width="9.140625" style="1"/>
    <col min="9" max="9" width="16.28515625" style="1" customWidth="1"/>
    <col min="10" max="16384" width="9.140625" style="1"/>
  </cols>
  <sheetData>
    <row r="11" spans="1:9" ht="27" x14ac:dyDescent="0.35">
      <c r="A11" s="1197" t="s">
        <v>0</v>
      </c>
      <c r="B11" s="1197"/>
      <c r="C11" s="1197"/>
      <c r="D11" s="1197"/>
      <c r="E11" s="1197"/>
      <c r="F11" s="1197"/>
      <c r="G11" s="1197"/>
      <c r="H11" s="1197"/>
      <c r="I11" s="1197"/>
    </row>
    <row r="12" spans="1:9" ht="27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27" x14ac:dyDescent="0.35">
      <c r="A13" s="1197" t="s">
        <v>1</v>
      </c>
      <c r="B13" s="1197"/>
      <c r="C13" s="1197"/>
      <c r="D13" s="1197"/>
      <c r="E13" s="1197"/>
      <c r="F13" s="1197"/>
      <c r="G13" s="1197"/>
      <c r="H13" s="1197"/>
      <c r="I13" s="1197"/>
    </row>
    <row r="14" spans="1:9" ht="27" x14ac:dyDescent="0.35">
      <c r="A14" s="2"/>
      <c r="B14" s="2"/>
      <c r="C14" s="2"/>
      <c r="D14" s="2"/>
      <c r="E14" s="2"/>
      <c r="F14" s="2"/>
      <c r="G14" s="2"/>
      <c r="H14" s="2"/>
      <c r="I14" s="2"/>
    </row>
    <row r="15" spans="1:9" ht="27" x14ac:dyDescent="0.35">
      <c r="A15" s="1197" t="s">
        <v>2</v>
      </c>
      <c r="B15" s="1197"/>
      <c r="C15" s="1197"/>
      <c r="D15" s="1197"/>
      <c r="E15" s="1197"/>
      <c r="F15" s="1197"/>
      <c r="G15" s="1197"/>
      <c r="H15" s="1197"/>
      <c r="I15" s="1197"/>
    </row>
    <row r="16" spans="1:9" ht="27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27" x14ac:dyDescent="0.35">
      <c r="A17" s="1197" t="s">
        <v>1810</v>
      </c>
      <c r="B17" s="1197"/>
      <c r="C17" s="1197"/>
      <c r="D17" s="1197"/>
      <c r="E17" s="1197"/>
      <c r="F17" s="1197"/>
      <c r="G17" s="1197"/>
      <c r="H17" s="1197"/>
      <c r="I17" s="1197"/>
    </row>
    <row r="18" spans="1:9" ht="27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9" ht="27" x14ac:dyDescent="0.35">
      <c r="A19" s="1197" t="s">
        <v>3</v>
      </c>
      <c r="B19" s="1197"/>
      <c r="C19" s="1197"/>
      <c r="D19" s="1197"/>
      <c r="E19" s="1197"/>
      <c r="F19" s="1197"/>
      <c r="G19" s="1197"/>
      <c r="H19" s="1197"/>
      <c r="I19" s="1197"/>
    </row>
  </sheetData>
  <mergeCells count="5">
    <mergeCell ref="A11:I11"/>
    <mergeCell ref="A13:I13"/>
    <mergeCell ref="A15:I15"/>
    <mergeCell ref="A17:I17"/>
    <mergeCell ref="A19:I19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9"/>
  <sheetViews>
    <sheetView zoomScaleNormal="100" workbookViewId="0">
      <pane xSplit="1" ySplit="5" topLeftCell="B6" activePane="bottomRight" state="frozenSplit"/>
      <selection activeCell="A5" sqref="A5:F5"/>
      <selection pane="topRight" activeCell="A5" sqref="A5:F5"/>
      <selection pane="bottomLeft" activeCell="A5" sqref="A5:F5"/>
      <selection pane="bottomRight" activeCell="K42" sqref="K42"/>
    </sheetView>
  </sheetViews>
  <sheetFormatPr defaultRowHeight="12.75" x14ac:dyDescent="0.2"/>
  <cols>
    <col min="1" max="7" width="12.7109375" customWidth="1"/>
  </cols>
  <sheetData>
    <row r="1" spans="1:7" ht="16.149999999999999" customHeight="1" x14ac:dyDescent="0.2">
      <c r="A1" s="1237" t="s">
        <v>144</v>
      </c>
      <c r="B1" s="1237"/>
      <c r="C1" s="1237"/>
      <c r="D1" s="1237"/>
      <c r="E1" s="1237"/>
      <c r="F1" s="1237"/>
      <c r="G1" s="1237"/>
    </row>
    <row r="2" spans="1:7" ht="21" customHeight="1" x14ac:dyDescent="0.2">
      <c r="A2" s="1237" t="s">
        <v>1814</v>
      </c>
      <c r="B2" s="1237"/>
      <c r="C2" s="1237"/>
      <c r="D2" s="1237"/>
      <c r="E2" s="1237"/>
      <c r="F2" s="1237"/>
      <c r="G2" s="1237"/>
    </row>
    <row r="3" spans="1:7" ht="15.6" customHeight="1" x14ac:dyDescent="0.2">
      <c r="A3" s="1244" t="s">
        <v>145</v>
      </c>
      <c r="B3" s="1244"/>
      <c r="C3" s="1244"/>
      <c r="D3" s="1244"/>
      <c r="E3" s="1244"/>
      <c r="F3" s="1244"/>
      <c r="G3" s="1244"/>
    </row>
    <row r="4" spans="1:7" s="46" customFormat="1" ht="19.149999999999999" customHeight="1" x14ac:dyDescent="0.2">
      <c r="A4" s="1245" t="s">
        <v>99</v>
      </c>
      <c r="B4" s="1245" t="s">
        <v>64</v>
      </c>
      <c r="C4" s="1245"/>
      <c r="D4" s="1245"/>
      <c r="E4" s="1245" t="s">
        <v>146</v>
      </c>
      <c r="F4" s="1245"/>
      <c r="G4" s="1245"/>
    </row>
    <row r="5" spans="1:7" s="46" customFormat="1" ht="19.149999999999999" customHeight="1" x14ac:dyDescent="0.2">
      <c r="A5" s="1245"/>
      <c r="B5" s="395" t="s">
        <v>147</v>
      </c>
      <c r="C5" s="395" t="s">
        <v>148</v>
      </c>
      <c r="D5" s="395" t="s">
        <v>43</v>
      </c>
      <c r="E5" s="395" t="s">
        <v>147</v>
      </c>
      <c r="F5" s="395" t="s">
        <v>148</v>
      </c>
      <c r="G5" s="395" t="s">
        <v>43</v>
      </c>
    </row>
    <row r="6" spans="1:7" s="46" customFormat="1" ht="23.45" customHeight="1" x14ac:dyDescent="0.2">
      <c r="A6" s="395" t="s">
        <v>149</v>
      </c>
      <c r="B6" s="47">
        <v>68.540000000000006</v>
      </c>
      <c r="C6" s="47">
        <v>63.33</v>
      </c>
      <c r="D6" s="47">
        <v>73.459999999999994</v>
      </c>
      <c r="E6" s="47">
        <v>68.92</v>
      </c>
      <c r="F6" s="47">
        <v>63.37</v>
      </c>
      <c r="G6" s="47">
        <v>74.19</v>
      </c>
    </row>
    <row r="7" spans="1:7" s="46" customFormat="1" ht="23.45" customHeight="1" x14ac:dyDescent="0.2">
      <c r="A7" s="395" t="s">
        <v>150</v>
      </c>
      <c r="B7" s="47">
        <v>67.150000000000006</v>
      </c>
      <c r="C7" s="47">
        <v>61.84</v>
      </c>
      <c r="D7" s="47">
        <v>72.44</v>
      </c>
      <c r="E7" s="47">
        <v>67.8</v>
      </c>
      <c r="F7" s="47">
        <v>61.91</v>
      </c>
      <c r="G7" s="47">
        <v>73.66</v>
      </c>
    </row>
    <row r="8" spans="1:7" s="46" customFormat="1" ht="23.45" customHeight="1" x14ac:dyDescent="0.2">
      <c r="A8" s="395" t="s">
        <v>151</v>
      </c>
      <c r="B8" s="47">
        <v>64.22</v>
      </c>
      <c r="C8" s="47">
        <v>58.31</v>
      </c>
      <c r="D8" s="47">
        <v>70.709999999999994</v>
      </c>
      <c r="E8" s="47">
        <v>65.09</v>
      </c>
      <c r="F8" s="47">
        <v>58.81</v>
      </c>
      <c r="G8" s="47">
        <v>71.84</v>
      </c>
    </row>
    <row r="9" spans="1:7" s="46" customFormat="1" ht="23.45" customHeight="1" x14ac:dyDescent="0.2">
      <c r="A9" s="395" t="s">
        <v>152</v>
      </c>
      <c r="B9" s="47">
        <v>62.91</v>
      </c>
      <c r="C9" s="47">
        <v>56.97</v>
      </c>
      <c r="D9" s="47">
        <v>69.69</v>
      </c>
      <c r="E9" s="47">
        <v>63.91</v>
      </c>
      <c r="F9" s="47">
        <v>57.48</v>
      </c>
      <c r="G9" s="47">
        <v>71.12</v>
      </c>
    </row>
    <row r="10" spans="1:7" s="46" customFormat="1" ht="23.45" customHeight="1" x14ac:dyDescent="0.2">
      <c r="A10" s="395" t="s">
        <v>153</v>
      </c>
      <c r="B10" s="47">
        <v>64.66</v>
      </c>
      <c r="C10" s="47">
        <v>58.78</v>
      </c>
      <c r="D10" s="47">
        <v>71.209999999999994</v>
      </c>
      <c r="E10" s="47">
        <v>64.52</v>
      </c>
      <c r="F10" s="47">
        <v>58.12</v>
      </c>
      <c r="G10" s="47">
        <v>71.59</v>
      </c>
    </row>
    <row r="11" spans="1:7" s="46" customFormat="1" ht="23.45" customHeight="1" x14ac:dyDescent="0.2">
      <c r="A11" s="395" t="s">
        <v>154</v>
      </c>
      <c r="B11" s="47">
        <v>65.709999999999994</v>
      </c>
      <c r="C11" s="47">
        <v>59.92</v>
      </c>
      <c r="D11" s="47">
        <v>71.900000000000006</v>
      </c>
      <c r="E11" s="47">
        <v>65.8</v>
      </c>
      <c r="F11" s="47">
        <v>59.62</v>
      </c>
      <c r="G11" s="47">
        <v>72.400000000000006</v>
      </c>
    </row>
    <row r="12" spans="1:7" s="46" customFormat="1" ht="23.45" customHeight="1" x14ac:dyDescent="0.2">
      <c r="A12" s="395" t="s">
        <v>155</v>
      </c>
      <c r="B12" s="47">
        <v>65.89</v>
      </c>
      <c r="C12" s="47">
        <v>60.48</v>
      </c>
      <c r="D12" s="47">
        <v>71.61</v>
      </c>
      <c r="E12" s="47">
        <v>66.77</v>
      </c>
      <c r="F12" s="47">
        <v>60.9</v>
      </c>
      <c r="G12" s="47">
        <v>72.87</v>
      </c>
    </row>
    <row r="13" spans="1:7" s="46" customFormat="1" ht="23.45" customHeight="1" x14ac:dyDescent="0.2">
      <c r="A13" s="395" t="s">
        <v>156</v>
      </c>
      <c r="B13" s="47">
        <v>65.83</v>
      </c>
      <c r="C13" s="47">
        <v>60.44</v>
      </c>
      <c r="D13" s="47">
        <v>71.52</v>
      </c>
      <c r="E13" s="47">
        <v>67.069999999999993</v>
      </c>
      <c r="F13" s="47">
        <v>61.22</v>
      </c>
      <c r="G13" s="47">
        <v>73.13</v>
      </c>
    </row>
    <row r="14" spans="1:7" s="46" customFormat="1" ht="23.45" customHeight="1" x14ac:dyDescent="0.2">
      <c r="A14" s="395" t="s">
        <v>157</v>
      </c>
      <c r="B14" s="47">
        <v>64.930000000000007</v>
      </c>
      <c r="C14" s="47">
        <v>59.31</v>
      </c>
      <c r="D14" s="47">
        <v>71.03</v>
      </c>
      <c r="E14" s="47">
        <v>65.92</v>
      </c>
      <c r="F14" s="47">
        <v>59.87</v>
      </c>
      <c r="G14" s="47">
        <v>72.400000000000006</v>
      </c>
    </row>
    <row r="15" spans="1:7" s="46" customFormat="1" ht="23.45" customHeight="1" x14ac:dyDescent="0.2">
      <c r="A15" s="395" t="s">
        <v>158</v>
      </c>
      <c r="B15" s="47">
        <v>63.57</v>
      </c>
      <c r="C15" s="47">
        <v>57.46</v>
      </c>
      <c r="D15" s="47">
        <v>70.52</v>
      </c>
      <c r="E15" s="47">
        <v>65.34</v>
      </c>
      <c r="F15" s="47">
        <v>59.03</v>
      </c>
      <c r="G15" s="47">
        <v>72.260000000000005</v>
      </c>
    </row>
    <row r="16" spans="1:7" s="46" customFormat="1" ht="23.45" customHeight="1" x14ac:dyDescent="0.2">
      <c r="A16" s="395" t="s">
        <v>159</v>
      </c>
      <c r="B16" s="47">
        <v>63.02</v>
      </c>
      <c r="C16" s="47">
        <v>57.22</v>
      </c>
      <c r="D16" s="47">
        <v>69.73</v>
      </c>
      <c r="E16" s="47">
        <v>65.23</v>
      </c>
      <c r="F16" s="47">
        <v>58.92</v>
      </c>
      <c r="G16" s="47">
        <v>72.17</v>
      </c>
    </row>
    <row r="17" spans="1:7" s="46" customFormat="1" ht="23.45" customHeight="1" x14ac:dyDescent="0.2">
      <c r="A17" s="395" t="s">
        <v>160</v>
      </c>
      <c r="B17" s="47">
        <v>62.19</v>
      </c>
      <c r="C17" s="47">
        <v>56.09</v>
      </c>
      <c r="D17" s="47">
        <v>69.36</v>
      </c>
      <c r="E17" s="47">
        <v>64.95</v>
      </c>
      <c r="F17" s="47">
        <v>58.68</v>
      </c>
      <c r="G17" s="47">
        <v>71.900000000000006</v>
      </c>
    </row>
    <row r="18" spans="1:7" s="46" customFormat="1" ht="23.45" customHeight="1" x14ac:dyDescent="0.2">
      <c r="A18" s="395" t="s">
        <v>161</v>
      </c>
      <c r="B18" s="47">
        <v>61.35</v>
      </c>
      <c r="C18" s="47">
        <v>55.04</v>
      </c>
      <c r="D18" s="47">
        <v>68.91</v>
      </c>
      <c r="E18" s="47">
        <v>64.84</v>
      </c>
      <c r="F18" s="47">
        <v>58.53</v>
      </c>
      <c r="G18" s="47">
        <v>71.849999999999994</v>
      </c>
    </row>
    <row r="19" spans="1:7" s="46" customFormat="1" ht="23.45" customHeight="1" x14ac:dyDescent="0.2">
      <c r="A19" s="395" t="s">
        <v>162</v>
      </c>
      <c r="B19" s="47">
        <v>61.36</v>
      </c>
      <c r="C19" s="47">
        <v>55.11</v>
      </c>
      <c r="D19" s="47">
        <v>68.739999999999995</v>
      </c>
      <c r="E19" s="47">
        <v>65.31</v>
      </c>
      <c r="F19" s="47">
        <v>58.91</v>
      </c>
      <c r="G19" s="47">
        <v>72.36</v>
      </c>
    </row>
    <row r="20" spans="1:7" s="46" customFormat="1" ht="23.45" customHeight="1" x14ac:dyDescent="0.2">
      <c r="A20" s="395" t="s">
        <v>163</v>
      </c>
      <c r="B20" s="47">
        <v>61.48</v>
      </c>
      <c r="C20" s="47">
        <v>54.86</v>
      </c>
      <c r="D20" s="47">
        <v>69.349999999999994</v>
      </c>
      <c r="E20" s="47">
        <v>65.37</v>
      </c>
      <c r="F20" s="47">
        <v>58.92</v>
      </c>
      <c r="G20" s="47">
        <v>72.47</v>
      </c>
    </row>
    <row r="21" spans="1:7" s="46" customFormat="1" ht="23.45" customHeight="1" x14ac:dyDescent="0.2">
      <c r="A21" s="395" t="s">
        <v>164</v>
      </c>
      <c r="B21" s="47">
        <v>64.13</v>
      </c>
      <c r="C21" s="47">
        <v>58.02</v>
      </c>
      <c r="D21" s="47">
        <v>70.88</v>
      </c>
      <c r="E21" s="47">
        <v>66.69</v>
      </c>
      <c r="F21" s="47">
        <v>60.43</v>
      </c>
      <c r="G21" s="47">
        <v>73.34</v>
      </c>
    </row>
    <row r="22" spans="1:7" s="46" customFormat="1" ht="23.45" customHeight="1" x14ac:dyDescent="0.2">
      <c r="A22" s="395" t="s">
        <v>165</v>
      </c>
      <c r="B22" s="48">
        <v>65.790000000000006</v>
      </c>
      <c r="C22" s="48">
        <v>59.67</v>
      </c>
      <c r="D22" s="48">
        <v>72.39</v>
      </c>
      <c r="E22" s="49">
        <v>67.61</v>
      </c>
      <c r="F22" s="49">
        <v>61.46</v>
      </c>
      <c r="G22" s="49">
        <v>74.02</v>
      </c>
    </row>
    <row r="23" spans="1:7" s="46" customFormat="1" ht="23.45" customHeight="1" x14ac:dyDescent="0.2">
      <c r="A23" s="395" t="s">
        <v>166</v>
      </c>
      <c r="B23" s="48">
        <v>66.52</v>
      </c>
      <c r="C23" s="48">
        <v>60.37</v>
      </c>
      <c r="D23" s="48">
        <v>72.989999999999995</v>
      </c>
      <c r="E23" s="49">
        <v>67.989999999999995</v>
      </c>
      <c r="F23" s="49">
        <v>61.92</v>
      </c>
      <c r="G23" s="49">
        <v>74.28</v>
      </c>
    </row>
    <row r="24" spans="1:7" s="46" customFormat="1" ht="23.45" customHeight="1" x14ac:dyDescent="0.2">
      <c r="A24" s="48" t="s">
        <v>167</v>
      </c>
      <c r="B24" s="48">
        <v>67.69</v>
      </c>
      <c r="C24" s="48">
        <v>62.15</v>
      </c>
      <c r="D24" s="48">
        <v>73.22</v>
      </c>
      <c r="E24" s="48">
        <v>68.78</v>
      </c>
      <c r="F24" s="48">
        <v>62.87</v>
      </c>
      <c r="G24" s="48">
        <v>74.790000000000006</v>
      </c>
    </row>
    <row r="25" spans="1:7" ht="23.45" customHeight="1" x14ac:dyDescent="0.2">
      <c r="A25" s="48" t="s">
        <v>168</v>
      </c>
      <c r="B25" s="48">
        <v>68.75</v>
      </c>
      <c r="C25" s="48">
        <v>63.26</v>
      </c>
      <c r="D25" s="48">
        <v>74.16</v>
      </c>
      <c r="E25" s="48">
        <v>68.94</v>
      </c>
      <c r="F25" s="48">
        <v>63.09</v>
      </c>
      <c r="G25" s="48">
        <v>74.88</v>
      </c>
    </row>
    <row r="26" spans="1:7" ht="23.45" customHeight="1" x14ac:dyDescent="0.2">
      <c r="A26" s="50" t="s">
        <v>169</v>
      </c>
      <c r="B26" s="48">
        <v>69.900000000000006</v>
      </c>
      <c r="C26" s="48">
        <v>64.38</v>
      </c>
      <c r="D26" s="48">
        <v>75.260000000000005</v>
      </c>
      <c r="E26" s="48">
        <v>69.83</v>
      </c>
      <c r="F26" s="48">
        <v>64.040000000000006</v>
      </c>
      <c r="G26" s="48">
        <v>75.61</v>
      </c>
    </row>
    <row r="27" spans="1:7" ht="18" customHeight="1" x14ac:dyDescent="0.2">
      <c r="A27" s="50" t="s">
        <v>170</v>
      </c>
      <c r="B27" s="48">
        <v>70.12</v>
      </c>
      <c r="C27" s="48">
        <v>64.819999999999993</v>
      </c>
      <c r="D27" s="48">
        <v>75.17</v>
      </c>
      <c r="E27" s="48">
        <v>70.239999999999995</v>
      </c>
      <c r="F27" s="48">
        <v>64.56</v>
      </c>
      <c r="G27" s="48">
        <v>75.86</v>
      </c>
    </row>
    <row r="28" spans="1:7" ht="18" customHeight="1" x14ac:dyDescent="0.2">
      <c r="A28" s="50" t="s">
        <v>171</v>
      </c>
      <c r="B28" s="48">
        <v>70.510000000000005</v>
      </c>
      <c r="C28" s="48">
        <v>65.099999999999994</v>
      </c>
      <c r="D28" s="48">
        <v>75.680000000000007</v>
      </c>
      <c r="E28" s="48">
        <v>70.760000000000005</v>
      </c>
      <c r="F28" s="48">
        <v>65.13</v>
      </c>
      <c r="G28" s="48">
        <v>76.3</v>
      </c>
    </row>
    <row r="29" spans="1:7" ht="18" customHeight="1" x14ac:dyDescent="0.2">
      <c r="A29" s="50" t="s">
        <v>172</v>
      </c>
      <c r="B29" s="48">
        <v>70.28</v>
      </c>
      <c r="C29" s="48">
        <v>64.819999999999993</v>
      </c>
      <c r="D29" s="48">
        <v>75.58</v>
      </c>
      <c r="E29" s="48">
        <v>70.930000000000007</v>
      </c>
      <c r="F29" s="48">
        <v>65.290000000000006</v>
      </c>
      <c r="G29" s="48">
        <v>76.47</v>
      </c>
    </row>
    <row r="30" spans="1:7" ht="18" customHeight="1" x14ac:dyDescent="0.2">
      <c r="A30" s="50" t="s">
        <v>173</v>
      </c>
      <c r="B30" s="48">
        <v>70.58</v>
      </c>
      <c r="C30" s="48">
        <v>65.5</v>
      </c>
      <c r="D30" s="48">
        <v>75.400000000000006</v>
      </c>
      <c r="E30" s="48">
        <v>71.39</v>
      </c>
      <c r="F30" s="48">
        <v>65.92</v>
      </c>
      <c r="G30" s="48">
        <v>76.709999999999994</v>
      </c>
    </row>
    <row r="31" spans="1:7" ht="18" customHeight="1" x14ac:dyDescent="0.2">
      <c r="A31" s="50" t="s">
        <v>174</v>
      </c>
      <c r="B31" s="48">
        <v>71.92</v>
      </c>
      <c r="C31" s="48">
        <v>66.98</v>
      </c>
      <c r="D31" s="48">
        <v>76.540000000000006</v>
      </c>
      <c r="E31" s="48">
        <v>71.87</v>
      </c>
      <c r="F31" s="48">
        <v>66.5</v>
      </c>
      <c r="G31" s="48">
        <v>77.06</v>
      </c>
    </row>
    <row r="32" spans="1:7" ht="18" customHeight="1" x14ac:dyDescent="0.2">
      <c r="A32" s="50" t="s">
        <v>175</v>
      </c>
      <c r="B32" s="48">
        <v>72.62</v>
      </c>
      <c r="C32" s="48">
        <v>67.599999999999994</v>
      </c>
      <c r="D32" s="48">
        <v>77.290000000000006</v>
      </c>
      <c r="E32" s="48">
        <v>72.7</v>
      </c>
      <c r="F32" s="48">
        <v>67.510000000000005</v>
      </c>
      <c r="G32" s="48">
        <v>77.64</v>
      </c>
    </row>
    <row r="33" spans="1:7" ht="18" customHeight="1" x14ac:dyDescent="0.2">
      <c r="A33" s="50" t="s">
        <v>176</v>
      </c>
      <c r="B33" s="48">
        <v>72.92</v>
      </c>
      <c r="C33" s="48">
        <v>67.94</v>
      </c>
      <c r="D33" s="48">
        <v>77.540000000000006</v>
      </c>
      <c r="E33" s="51">
        <v>72.91</v>
      </c>
      <c r="F33" s="51">
        <v>67.75</v>
      </c>
      <c r="G33" s="51">
        <v>77.819999999999993</v>
      </c>
    </row>
    <row r="34" spans="1:7" ht="18" customHeight="1" x14ac:dyDescent="0.2">
      <c r="A34" s="50" t="s">
        <v>177</v>
      </c>
      <c r="B34" s="48">
        <v>73.56</v>
      </c>
      <c r="C34" s="48">
        <v>68.7</v>
      </c>
      <c r="D34" s="48">
        <v>77.989999999999995</v>
      </c>
      <c r="E34" s="51">
        <v>73.34</v>
      </c>
      <c r="F34" s="51">
        <v>68.239999999999995</v>
      </c>
      <c r="G34" s="51">
        <v>78.17</v>
      </c>
    </row>
    <row r="35" spans="1:7" ht="18" customHeight="1" x14ac:dyDescent="0.2">
      <c r="A35" s="50" t="s">
        <v>1537</v>
      </c>
      <c r="B35" s="419">
        <v>72.930000000000007</v>
      </c>
      <c r="C35" s="419">
        <v>68.39</v>
      </c>
      <c r="D35" s="419">
        <v>77.05</v>
      </c>
      <c r="E35" s="419">
        <v>71.540000000000006</v>
      </c>
      <c r="F35" s="419">
        <v>66.489999999999995</v>
      </c>
      <c r="G35" s="419">
        <v>76.430000000000007</v>
      </c>
    </row>
    <row r="36" spans="1:7" s="52" customFormat="1" ht="18" customHeight="1" x14ac:dyDescent="0.25">
      <c r="A36" s="508" t="s">
        <v>1652</v>
      </c>
      <c r="B36" s="509">
        <v>70.989999999999995</v>
      </c>
      <c r="C36" s="509">
        <v>66.510000000000005</v>
      </c>
      <c r="D36" s="509">
        <v>75.25</v>
      </c>
      <c r="E36" s="510">
        <v>70.099999999999994</v>
      </c>
      <c r="F36" s="510">
        <v>65.510000000000005</v>
      </c>
      <c r="G36" s="510">
        <v>74.510000000000005</v>
      </c>
    </row>
    <row r="37" spans="1:7" ht="18" customHeight="1" x14ac:dyDescent="0.2">
      <c r="A37" s="508" t="s">
        <v>1708</v>
      </c>
      <c r="B37" s="48">
        <v>73.069999999999993</v>
      </c>
      <c r="C37" s="48">
        <v>68.53</v>
      </c>
      <c r="D37" s="48">
        <v>77.56</v>
      </c>
      <c r="E37" s="525">
        <v>72.73</v>
      </c>
      <c r="F37" s="525">
        <v>67.569999999999993</v>
      </c>
      <c r="G37" s="525">
        <v>77.77</v>
      </c>
    </row>
    <row r="38" spans="1:7" ht="18" customHeight="1" x14ac:dyDescent="0.2">
      <c r="A38" s="594" t="s">
        <v>1738</v>
      </c>
      <c r="B38" s="593">
        <v>73.709999999999994</v>
      </c>
      <c r="C38" s="593">
        <v>69.02</v>
      </c>
      <c r="D38" s="593">
        <v>78.430000000000007</v>
      </c>
      <c r="E38" s="595">
        <v>73.41</v>
      </c>
      <c r="F38" s="595">
        <v>68.040000000000006</v>
      </c>
      <c r="G38" s="595">
        <v>78.739999999999995</v>
      </c>
    </row>
    <row r="39" spans="1:7" s="610" customFormat="1" ht="18" customHeight="1" x14ac:dyDescent="0.2">
      <c r="A39" s="594" t="s">
        <v>1878</v>
      </c>
      <c r="B39" s="1241" t="s">
        <v>1924</v>
      </c>
      <c r="C39" s="1242"/>
      <c r="D39" s="1243"/>
      <c r="E39" s="595">
        <v>72.84</v>
      </c>
      <c r="F39" s="1719" t="s">
        <v>1924</v>
      </c>
      <c r="G39" s="1720"/>
    </row>
  </sheetData>
  <mergeCells count="8">
    <mergeCell ref="B39:D39"/>
    <mergeCell ref="A1:G1"/>
    <mergeCell ref="A2:G2"/>
    <mergeCell ref="A3:G3"/>
    <mergeCell ref="A4:A5"/>
    <mergeCell ref="B4:D4"/>
    <mergeCell ref="E4:G4"/>
    <mergeCell ref="F39:G39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G27"/>
  <sheetViews>
    <sheetView zoomScaleNormal="100" workbookViewId="0">
      <selection activeCell="P12" sqref="P12"/>
    </sheetView>
  </sheetViews>
  <sheetFormatPr defaultRowHeight="12.75" x14ac:dyDescent="0.2"/>
  <cols>
    <col min="1" max="1" width="29.28515625" customWidth="1"/>
    <col min="2" max="2" width="14.7109375" customWidth="1"/>
    <col min="3" max="6" width="8.5703125" customWidth="1"/>
    <col min="7" max="7" width="8.5703125" style="610" customWidth="1"/>
    <col min="255" max="255" width="29.28515625" customWidth="1"/>
    <col min="256" max="256" width="14.7109375" customWidth="1"/>
    <col min="257" max="257" width="10.140625" customWidth="1"/>
    <col min="258" max="260" width="11.140625" customWidth="1"/>
    <col min="511" max="511" width="29.28515625" customWidth="1"/>
    <col min="512" max="512" width="14.7109375" customWidth="1"/>
    <col min="513" max="513" width="10.140625" customWidth="1"/>
    <col min="514" max="516" width="11.140625" customWidth="1"/>
    <col min="767" max="767" width="29.28515625" customWidth="1"/>
    <col min="768" max="768" width="14.7109375" customWidth="1"/>
    <col min="769" max="769" width="10.140625" customWidth="1"/>
    <col min="770" max="772" width="11.140625" customWidth="1"/>
    <col min="1023" max="1023" width="29.28515625" customWidth="1"/>
    <col min="1024" max="1024" width="14.7109375" customWidth="1"/>
    <col min="1025" max="1025" width="10.140625" customWidth="1"/>
    <col min="1026" max="1028" width="11.140625" customWidth="1"/>
    <col min="1279" max="1279" width="29.28515625" customWidth="1"/>
    <col min="1280" max="1280" width="14.7109375" customWidth="1"/>
    <col min="1281" max="1281" width="10.140625" customWidth="1"/>
    <col min="1282" max="1284" width="11.140625" customWidth="1"/>
    <col min="1535" max="1535" width="29.28515625" customWidth="1"/>
    <col min="1536" max="1536" width="14.7109375" customWidth="1"/>
    <col min="1537" max="1537" width="10.140625" customWidth="1"/>
    <col min="1538" max="1540" width="11.140625" customWidth="1"/>
    <col min="1791" max="1791" width="29.28515625" customWidth="1"/>
    <col min="1792" max="1792" width="14.7109375" customWidth="1"/>
    <col min="1793" max="1793" width="10.140625" customWidth="1"/>
    <col min="1794" max="1796" width="11.140625" customWidth="1"/>
    <col min="2047" max="2047" width="29.28515625" customWidth="1"/>
    <col min="2048" max="2048" width="14.7109375" customWidth="1"/>
    <col min="2049" max="2049" width="10.140625" customWidth="1"/>
    <col min="2050" max="2052" width="11.140625" customWidth="1"/>
    <col min="2303" max="2303" width="29.28515625" customWidth="1"/>
    <col min="2304" max="2304" width="14.7109375" customWidth="1"/>
    <col min="2305" max="2305" width="10.140625" customWidth="1"/>
    <col min="2306" max="2308" width="11.140625" customWidth="1"/>
    <col min="2559" max="2559" width="29.28515625" customWidth="1"/>
    <col min="2560" max="2560" width="14.7109375" customWidth="1"/>
    <col min="2561" max="2561" width="10.140625" customWidth="1"/>
    <col min="2562" max="2564" width="11.140625" customWidth="1"/>
    <col min="2815" max="2815" width="29.28515625" customWidth="1"/>
    <col min="2816" max="2816" width="14.7109375" customWidth="1"/>
    <col min="2817" max="2817" width="10.140625" customWidth="1"/>
    <col min="2818" max="2820" width="11.140625" customWidth="1"/>
    <col min="3071" max="3071" width="29.28515625" customWidth="1"/>
    <col min="3072" max="3072" width="14.7109375" customWidth="1"/>
    <col min="3073" max="3073" width="10.140625" customWidth="1"/>
    <col min="3074" max="3076" width="11.140625" customWidth="1"/>
    <col min="3327" max="3327" width="29.28515625" customWidth="1"/>
    <col min="3328" max="3328" width="14.7109375" customWidth="1"/>
    <col min="3329" max="3329" width="10.140625" customWidth="1"/>
    <col min="3330" max="3332" width="11.140625" customWidth="1"/>
    <col min="3583" max="3583" width="29.28515625" customWidth="1"/>
    <col min="3584" max="3584" width="14.7109375" customWidth="1"/>
    <col min="3585" max="3585" width="10.140625" customWidth="1"/>
    <col min="3586" max="3588" width="11.140625" customWidth="1"/>
    <col min="3839" max="3839" width="29.28515625" customWidth="1"/>
    <col min="3840" max="3840" width="14.7109375" customWidth="1"/>
    <col min="3841" max="3841" width="10.140625" customWidth="1"/>
    <col min="3842" max="3844" width="11.140625" customWidth="1"/>
    <col min="4095" max="4095" width="29.28515625" customWidth="1"/>
    <col min="4096" max="4096" width="14.7109375" customWidth="1"/>
    <col min="4097" max="4097" width="10.140625" customWidth="1"/>
    <col min="4098" max="4100" width="11.140625" customWidth="1"/>
    <col min="4351" max="4351" width="29.28515625" customWidth="1"/>
    <col min="4352" max="4352" width="14.7109375" customWidth="1"/>
    <col min="4353" max="4353" width="10.140625" customWidth="1"/>
    <col min="4354" max="4356" width="11.140625" customWidth="1"/>
    <col min="4607" max="4607" width="29.28515625" customWidth="1"/>
    <col min="4608" max="4608" width="14.7109375" customWidth="1"/>
    <col min="4609" max="4609" width="10.140625" customWidth="1"/>
    <col min="4610" max="4612" width="11.140625" customWidth="1"/>
    <col min="4863" max="4863" width="29.28515625" customWidth="1"/>
    <col min="4864" max="4864" width="14.7109375" customWidth="1"/>
    <col min="4865" max="4865" width="10.140625" customWidth="1"/>
    <col min="4866" max="4868" width="11.140625" customWidth="1"/>
    <col min="5119" max="5119" width="29.28515625" customWidth="1"/>
    <col min="5120" max="5120" width="14.7109375" customWidth="1"/>
    <col min="5121" max="5121" width="10.140625" customWidth="1"/>
    <col min="5122" max="5124" width="11.140625" customWidth="1"/>
    <col min="5375" max="5375" width="29.28515625" customWidth="1"/>
    <col min="5376" max="5376" width="14.7109375" customWidth="1"/>
    <col min="5377" max="5377" width="10.140625" customWidth="1"/>
    <col min="5378" max="5380" width="11.140625" customWidth="1"/>
    <col min="5631" max="5631" width="29.28515625" customWidth="1"/>
    <col min="5632" max="5632" width="14.7109375" customWidth="1"/>
    <col min="5633" max="5633" width="10.140625" customWidth="1"/>
    <col min="5634" max="5636" width="11.140625" customWidth="1"/>
    <col min="5887" max="5887" width="29.28515625" customWidth="1"/>
    <col min="5888" max="5888" width="14.7109375" customWidth="1"/>
    <col min="5889" max="5889" width="10.140625" customWidth="1"/>
    <col min="5890" max="5892" width="11.140625" customWidth="1"/>
    <col min="6143" max="6143" width="29.28515625" customWidth="1"/>
    <col min="6144" max="6144" width="14.7109375" customWidth="1"/>
    <col min="6145" max="6145" width="10.140625" customWidth="1"/>
    <col min="6146" max="6148" width="11.140625" customWidth="1"/>
    <col min="6399" max="6399" width="29.28515625" customWidth="1"/>
    <col min="6400" max="6400" width="14.7109375" customWidth="1"/>
    <col min="6401" max="6401" width="10.140625" customWidth="1"/>
    <col min="6402" max="6404" width="11.140625" customWidth="1"/>
    <col min="6655" max="6655" width="29.28515625" customWidth="1"/>
    <col min="6656" max="6656" width="14.7109375" customWidth="1"/>
    <col min="6657" max="6657" width="10.140625" customWidth="1"/>
    <col min="6658" max="6660" width="11.140625" customWidth="1"/>
    <col min="6911" max="6911" width="29.28515625" customWidth="1"/>
    <col min="6912" max="6912" width="14.7109375" customWidth="1"/>
    <col min="6913" max="6913" width="10.140625" customWidth="1"/>
    <col min="6914" max="6916" width="11.140625" customWidth="1"/>
    <col min="7167" max="7167" width="29.28515625" customWidth="1"/>
    <col min="7168" max="7168" width="14.7109375" customWidth="1"/>
    <col min="7169" max="7169" width="10.140625" customWidth="1"/>
    <col min="7170" max="7172" width="11.140625" customWidth="1"/>
    <col min="7423" max="7423" width="29.28515625" customWidth="1"/>
    <col min="7424" max="7424" width="14.7109375" customWidth="1"/>
    <col min="7425" max="7425" width="10.140625" customWidth="1"/>
    <col min="7426" max="7428" width="11.140625" customWidth="1"/>
    <col min="7679" max="7679" width="29.28515625" customWidth="1"/>
    <col min="7680" max="7680" width="14.7109375" customWidth="1"/>
    <col min="7681" max="7681" width="10.140625" customWidth="1"/>
    <col min="7682" max="7684" width="11.140625" customWidth="1"/>
    <col min="7935" max="7935" width="29.28515625" customWidth="1"/>
    <col min="7936" max="7936" width="14.7109375" customWidth="1"/>
    <col min="7937" max="7937" width="10.140625" customWidth="1"/>
    <col min="7938" max="7940" width="11.140625" customWidth="1"/>
    <col min="8191" max="8191" width="29.28515625" customWidth="1"/>
    <col min="8192" max="8192" width="14.7109375" customWidth="1"/>
    <col min="8193" max="8193" width="10.140625" customWidth="1"/>
    <col min="8194" max="8196" width="11.140625" customWidth="1"/>
    <col min="8447" max="8447" width="29.28515625" customWidth="1"/>
    <col min="8448" max="8448" width="14.7109375" customWidth="1"/>
    <col min="8449" max="8449" width="10.140625" customWidth="1"/>
    <col min="8450" max="8452" width="11.140625" customWidth="1"/>
    <col min="8703" max="8703" width="29.28515625" customWidth="1"/>
    <col min="8704" max="8704" width="14.7109375" customWidth="1"/>
    <col min="8705" max="8705" width="10.140625" customWidth="1"/>
    <col min="8706" max="8708" width="11.140625" customWidth="1"/>
    <col min="8959" max="8959" width="29.28515625" customWidth="1"/>
    <col min="8960" max="8960" width="14.7109375" customWidth="1"/>
    <col min="8961" max="8961" width="10.140625" customWidth="1"/>
    <col min="8962" max="8964" width="11.140625" customWidth="1"/>
    <col min="9215" max="9215" width="29.28515625" customWidth="1"/>
    <col min="9216" max="9216" width="14.7109375" customWidth="1"/>
    <col min="9217" max="9217" width="10.140625" customWidth="1"/>
    <col min="9218" max="9220" width="11.140625" customWidth="1"/>
    <col min="9471" max="9471" width="29.28515625" customWidth="1"/>
    <col min="9472" max="9472" width="14.7109375" customWidth="1"/>
    <col min="9473" max="9473" width="10.140625" customWidth="1"/>
    <col min="9474" max="9476" width="11.140625" customWidth="1"/>
    <col min="9727" max="9727" width="29.28515625" customWidth="1"/>
    <col min="9728" max="9728" width="14.7109375" customWidth="1"/>
    <col min="9729" max="9729" width="10.140625" customWidth="1"/>
    <col min="9730" max="9732" width="11.140625" customWidth="1"/>
    <col min="9983" max="9983" width="29.28515625" customWidth="1"/>
    <col min="9984" max="9984" width="14.7109375" customWidth="1"/>
    <col min="9985" max="9985" width="10.140625" customWidth="1"/>
    <col min="9986" max="9988" width="11.140625" customWidth="1"/>
    <col min="10239" max="10239" width="29.28515625" customWidth="1"/>
    <col min="10240" max="10240" width="14.7109375" customWidth="1"/>
    <col min="10241" max="10241" width="10.140625" customWidth="1"/>
    <col min="10242" max="10244" width="11.140625" customWidth="1"/>
    <col min="10495" max="10495" width="29.28515625" customWidth="1"/>
    <col min="10496" max="10496" width="14.7109375" customWidth="1"/>
    <col min="10497" max="10497" width="10.140625" customWidth="1"/>
    <col min="10498" max="10500" width="11.140625" customWidth="1"/>
    <col min="10751" max="10751" width="29.28515625" customWidth="1"/>
    <col min="10752" max="10752" width="14.7109375" customWidth="1"/>
    <col min="10753" max="10753" width="10.140625" customWidth="1"/>
    <col min="10754" max="10756" width="11.140625" customWidth="1"/>
    <col min="11007" max="11007" width="29.28515625" customWidth="1"/>
    <col min="11008" max="11008" width="14.7109375" customWidth="1"/>
    <col min="11009" max="11009" width="10.140625" customWidth="1"/>
    <col min="11010" max="11012" width="11.140625" customWidth="1"/>
    <col min="11263" max="11263" width="29.28515625" customWidth="1"/>
    <col min="11264" max="11264" width="14.7109375" customWidth="1"/>
    <col min="11265" max="11265" width="10.140625" customWidth="1"/>
    <col min="11266" max="11268" width="11.140625" customWidth="1"/>
    <col min="11519" max="11519" width="29.28515625" customWidth="1"/>
    <col min="11520" max="11520" width="14.7109375" customWidth="1"/>
    <col min="11521" max="11521" width="10.140625" customWidth="1"/>
    <col min="11522" max="11524" width="11.140625" customWidth="1"/>
    <col min="11775" max="11775" width="29.28515625" customWidth="1"/>
    <col min="11776" max="11776" width="14.7109375" customWidth="1"/>
    <col min="11777" max="11777" width="10.140625" customWidth="1"/>
    <col min="11778" max="11780" width="11.140625" customWidth="1"/>
    <col min="12031" max="12031" width="29.28515625" customWidth="1"/>
    <col min="12032" max="12032" width="14.7109375" customWidth="1"/>
    <col min="12033" max="12033" width="10.140625" customWidth="1"/>
    <col min="12034" max="12036" width="11.140625" customWidth="1"/>
    <col min="12287" max="12287" width="29.28515625" customWidth="1"/>
    <col min="12288" max="12288" width="14.7109375" customWidth="1"/>
    <col min="12289" max="12289" width="10.140625" customWidth="1"/>
    <col min="12290" max="12292" width="11.140625" customWidth="1"/>
    <col min="12543" max="12543" width="29.28515625" customWidth="1"/>
    <col min="12544" max="12544" width="14.7109375" customWidth="1"/>
    <col min="12545" max="12545" width="10.140625" customWidth="1"/>
    <col min="12546" max="12548" width="11.140625" customWidth="1"/>
    <col min="12799" max="12799" width="29.28515625" customWidth="1"/>
    <col min="12800" max="12800" width="14.7109375" customWidth="1"/>
    <col min="12801" max="12801" width="10.140625" customWidth="1"/>
    <col min="12802" max="12804" width="11.140625" customWidth="1"/>
    <col min="13055" max="13055" width="29.28515625" customWidth="1"/>
    <col min="13056" max="13056" width="14.7109375" customWidth="1"/>
    <col min="13057" max="13057" width="10.140625" customWidth="1"/>
    <col min="13058" max="13060" width="11.140625" customWidth="1"/>
    <col min="13311" max="13311" width="29.28515625" customWidth="1"/>
    <col min="13312" max="13312" width="14.7109375" customWidth="1"/>
    <col min="13313" max="13313" width="10.140625" customWidth="1"/>
    <col min="13314" max="13316" width="11.140625" customWidth="1"/>
    <col min="13567" max="13567" width="29.28515625" customWidth="1"/>
    <col min="13568" max="13568" width="14.7109375" customWidth="1"/>
    <col min="13569" max="13569" width="10.140625" customWidth="1"/>
    <col min="13570" max="13572" width="11.140625" customWidth="1"/>
    <col min="13823" max="13823" width="29.28515625" customWidth="1"/>
    <col min="13824" max="13824" width="14.7109375" customWidth="1"/>
    <col min="13825" max="13825" width="10.140625" customWidth="1"/>
    <col min="13826" max="13828" width="11.140625" customWidth="1"/>
    <col min="14079" max="14079" width="29.28515625" customWidth="1"/>
    <col min="14080" max="14080" width="14.7109375" customWidth="1"/>
    <col min="14081" max="14081" width="10.140625" customWidth="1"/>
    <col min="14082" max="14084" width="11.140625" customWidth="1"/>
    <col min="14335" max="14335" width="29.28515625" customWidth="1"/>
    <col min="14336" max="14336" width="14.7109375" customWidth="1"/>
    <col min="14337" max="14337" width="10.140625" customWidth="1"/>
    <col min="14338" max="14340" width="11.140625" customWidth="1"/>
    <col min="14591" max="14591" width="29.28515625" customWidth="1"/>
    <col min="14592" max="14592" width="14.7109375" customWidth="1"/>
    <col min="14593" max="14593" width="10.140625" customWidth="1"/>
    <col min="14594" max="14596" width="11.140625" customWidth="1"/>
    <col min="14847" max="14847" width="29.28515625" customWidth="1"/>
    <col min="14848" max="14848" width="14.7109375" customWidth="1"/>
    <col min="14849" max="14849" width="10.140625" customWidth="1"/>
    <col min="14850" max="14852" width="11.140625" customWidth="1"/>
    <col min="15103" max="15103" width="29.28515625" customWidth="1"/>
    <col min="15104" max="15104" width="14.7109375" customWidth="1"/>
    <col min="15105" max="15105" width="10.140625" customWidth="1"/>
    <col min="15106" max="15108" width="11.140625" customWidth="1"/>
    <col min="15359" max="15359" width="29.28515625" customWidth="1"/>
    <col min="15360" max="15360" width="14.7109375" customWidth="1"/>
    <col min="15361" max="15361" width="10.140625" customWidth="1"/>
    <col min="15362" max="15364" width="11.140625" customWidth="1"/>
    <col min="15615" max="15615" width="29.28515625" customWidth="1"/>
    <col min="15616" max="15616" width="14.7109375" customWidth="1"/>
    <col min="15617" max="15617" width="10.140625" customWidth="1"/>
    <col min="15618" max="15620" width="11.140625" customWidth="1"/>
    <col min="15871" max="15871" width="29.28515625" customWidth="1"/>
    <col min="15872" max="15872" width="14.7109375" customWidth="1"/>
    <col min="15873" max="15873" width="10.140625" customWidth="1"/>
    <col min="15874" max="15876" width="11.140625" customWidth="1"/>
    <col min="16127" max="16127" width="29.28515625" customWidth="1"/>
    <col min="16128" max="16128" width="14.7109375" customWidth="1"/>
    <col min="16129" max="16129" width="10.140625" customWidth="1"/>
    <col min="16130" max="16132" width="11.140625" customWidth="1"/>
  </cols>
  <sheetData>
    <row r="1" spans="1:7" ht="26.45" customHeight="1" x14ac:dyDescent="0.25">
      <c r="A1" s="1212" t="s">
        <v>1859</v>
      </c>
      <c r="B1" s="1212"/>
      <c r="C1" s="1212"/>
      <c r="D1" s="1212"/>
      <c r="E1" s="1212"/>
      <c r="F1" s="1212"/>
      <c r="G1" s="1212"/>
    </row>
    <row r="2" spans="1:7" ht="15.75" x14ac:dyDescent="0.25">
      <c r="A2" s="1645" t="s">
        <v>1529</v>
      </c>
      <c r="B2" s="1645"/>
      <c r="C2" s="1645"/>
      <c r="D2" s="1645"/>
      <c r="E2" s="1645"/>
      <c r="F2" s="1645"/>
      <c r="G2" s="1645"/>
    </row>
    <row r="3" spans="1:7" s="46" customFormat="1" ht="16.899999999999999" customHeight="1" x14ac:dyDescent="0.2">
      <c r="A3" s="1358" t="s">
        <v>891</v>
      </c>
      <c r="B3" s="1500" t="s">
        <v>1332</v>
      </c>
      <c r="C3" s="1347" t="s">
        <v>61</v>
      </c>
      <c r="D3" s="1347"/>
      <c r="E3" s="1347"/>
      <c r="F3" s="1347"/>
      <c r="G3" s="1347"/>
    </row>
    <row r="4" spans="1:7" s="46" customFormat="1" ht="39.6" customHeight="1" x14ac:dyDescent="0.2">
      <c r="A4" s="1359"/>
      <c r="B4" s="1506"/>
      <c r="C4" s="392">
        <v>2020</v>
      </c>
      <c r="D4" s="589">
        <v>2021</v>
      </c>
      <c r="E4" s="589">
        <v>2022</v>
      </c>
      <c r="F4" s="589">
        <v>2023</v>
      </c>
      <c r="G4" s="893">
        <v>2024</v>
      </c>
    </row>
    <row r="5" spans="1:7" s="46" customFormat="1" ht="30.75" customHeight="1" x14ac:dyDescent="0.2">
      <c r="A5" s="416" t="s">
        <v>569</v>
      </c>
      <c r="B5" s="597">
        <v>578</v>
      </c>
      <c r="C5" s="590">
        <v>7</v>
      </c>
      <c r="D5" s="590">
        <v>7</v>
      </c>
      <c r="E5" s="590">
        <v>8</v>
      </c>
      <c r="F5" s="590">
        <v>4</v>
      </c>
      <c r="G5" s="897">
        <v>6</v>
      </c>
    </row>
    <row r="6" spans="1:7" ht="30.75" customHeight="1" x14ac:dyDescent="0.2">
      <c r="A6" s="416" t="s">
        <v>56</v>
      </c>
      <c r="B6" s="597">
        <v>9</v>
      </c>
      <c r="C6" s="608">
        <v>0</v>
      </c>
      <c r="D6" s="608">
        <v>0</v>
      </c>
      <c r="E6" s="608">
        <v>0</v>
      </c>
      <c r="F6" s="608">
        <v>2</v>
      </c>
      <c r="G6" s="908">
        <v>0</v>
      </c>
    </row>
    <row r="7" spans="1:7" ht="30.75" customHeight="1" x14ac:dyDescent="0.2">
      <c r="A7" s="416" t="s">
        <v>1305</v>
      </c>
      <c r="B7" s="597">
        <v>12</v>
      </c>
      <c r="C7" s="608">
        <v>0</v>
      </c>
      <c r="D7" s="608">
        <v>0</v>
      </c>
      <c r="E7" s="608">
        <v>0</v>
      </c>
      <c r="F7" s="608">
        <v>0</v>
      </c>
      <c r="G7" s="908">
        <v>0</v>
      </c>
    </row>
    <row r="8" spans="1:7" ht="30.75" customHeight="1" x14ac:dyDescent="0.2">
      <c r="A8" s="416" t="s">
        <v>571</v>
      </c>
      <c r="B8" s="597">
        <v>11</v>
      </c>
      <c r="C8" s="590">
        <v>0</v>
      </c>
      <c r="D8" s="590">
        <v>0</v>
      </c>
      <c r="E8" s="608">
        <v>0</v>
      </c>
      <c r="F8" s="608">
        <v>1</v>
      </c>
      <c r="G8" s="908">
        <v>0</v>
      </c>
    </row>
    <row r="9" spans="1:7" ht="30.75" customHeight="1" x14ac:dyDescent="0.2">
      <c r="A9" s="416" t="s">
        <v>1306</v>
      </c>
      <c r="B9" s="597">
        <v>11</v>
      </c>
      <c r="C9" s="608">
        <v>0</v>
      </c>
      <c r="D9" s="608">
        <v>0</v>
      </c>
      <c r="E9" s="608">
        <v>0</v>
      </c>
      <c r="F9" s="608">
        <v>0</v>
      </c>
      <c r="G9" s="908">
        <v>0</v>
      </c>
    </row>
    <row r="10" spans="1:7" ht="30.75" customHeight="1" x14ac:dyDescent="0.2">
      <c r="A10" s="416" t="s">
        <v>55</v>
      </c>
      <c r="B10" s="597">
        <v>18</v>
      </c>
      <c r="C10" s="590">
        <v>0</v>
      </c>
      <c r="D10" s="608">
        <v>0</v>
      </c>
      <c r="E10" s="608">
        <v>0</v>
      </c>
      <c r="F10" s="608">
        <v>3</v>
      </c>
      <c r="G10" s="908">
        <v>0</v>
      </c>
    </row>
    <row r="11" spans="1:7" ht="30.75" customHeight="1" x14ac:dyDescent="0.2">
      <c r="A11" s="424" t="s">
        <v>58</v>
      </c>
      <c r="B11" s="597">
        <v>6</v>
      </c>
      <c r="C11" s="590">
        <v>0</v>
      </c>
      <c r="D11" s="608">
        <v>0</v>
      </c>
      <c r="E11" s="608">
        <v>1</v>
      </c>
      <c r="F11" s="608">
        <v>0</v>
      </c>
      <c r="G11" s="908">
        <v>0</v>
      </c>
    </row>
    <row r="12" spans="1:7" ht="30.75" customHeight="1" x14ac:dyDescent="0.2">
      <c r="A12" s="416" t="s">
        <v>572</v>
      </c>
      <c r="B12" s="597">
        <v>10</v>
      </c>
      <c r="C12" s="608">
        <v>0</v>
      </c>
      <c r="D12" s="608">
        <v>1</v>
      </c>
      <c r="E12" s="590">
        <v>0</v>
      </c>
      <c r="F12" s="590">
        <v>1</v>
      </c>
      <c r="G12" s="897">
        <v>0</v>
      </c>
    </row>
    <row r="13" spans="1:7" ht="30.75" customHeight="1" x14ac:dyDescent="0.2">
      <c r="A13" s="416" t="s">
        <v>1307</v>
      </c>
      <c r="B13" s="597">
        <v>4</v>
      </c>
      <c r="C13" s="608">
        <v>0</v>
      </c>
      <c r="D13" s="608">
        <v>0</v>
      </c>
      <c r="E13" s="608">
        <v>1</v>
      </c>
      <c r="F13" s="608">
        <v>0</v>
      </c>
      <c r="G13" s="908">
        <v>0</v>
      </c>
    </row>
    <row r="14" spans="1:7" ht="30.75" customHeight="1" x14ac:dyDescent="0.2">
      <c r="A14" s="416" t="s">
        <v>1632</v>
      </c>
      <c r="B14" s="597">
        <v>18</v>
      </c>
      <c r="C14" s="590">
        <v>1</v>
      </c>
      <c r="D14" s="590">
        <v>1</v>
      </c>
      <c r="E14" s="590">
        <v>1</v>
      </c>
      <c r="F14" s="590">
        <v>0</v>
      </c>
      <c r="G14" s="897">
        <v>1</v>
      </c>
    </row>
    <row r="15" spans="1:7" ht="30.75" customHeight="1" x14ac:dyDescent="0.2">
      <c r="A15" s="416" t="s">
        <v>1633</v>
      </c>
      <c r="B15" s="597">
        <v>27</v>
      </c>
      <c r="C15" s="608">
        <v>0</v>
      </c>
      <c r="D15" s="608">
        <v>0</v>
      </c>
      <c r="E15" s="608">
        <v>1</v>
      </c>
      <c r="F15" s="608">
        <v>1</v>
      </c>
      <c r="G15" s="908">
        <v>0</v>
      </c>
    </row>
    <row r="16" spans="1:7" ht="30.75" customHeight="1" x14ac:dyDescent="0.2">
      <c r="A16" s="416" t="s">
        <v>1634</v>
      </c>
      <c r="B16" s="597">
        <v>63</v>
      </c>
      <c r="C16" s="590">
        <v>1</v>
      </c>
      <c r="D16" s="590">
        <v>0</v>
      </c>
      <c r="E16" s="608">
        <v>3</v>
      </c>
      <c r="F16" s="608">
        <v>1</v>
      </c>
      <c r="G16" s="908">
        <v>0</v>
      </c>
    </row>
    <row r="17" spans="1:7" ht="30.75" customHeight="1" x14ac:dyDescent="0.2">
      <c r="A17" s="416" t="s">
        <v>57</v>
      </c>
      <c r="B17" s="597">
        <v>15</v>
      </c>
      <c r="C17" s="590">
        <v>2</v>
      </c>
      <c r="D17" s="590">
        <v>0</v>
      </c>
      <c r="E17" s="608">
        <v>0</v>
      </c>
      <c r="F17" s="608">
        <v>1</v>
      </c>
      <c r="G17" s="908">
        <v>1</v>
      </c>
    </row>
    <row r="18" spans="1:7" ht="30.75" customHeight="1" x14ac:dyDescent="0.2">
      <c r="A18" s="416" t="s">
        <v>1635</v>
      </c>
      <c r="B18" s="597">
        <v>24</v>
      </c>
      <c r="C18" s="590">
        <v>0</v>
      </c>
      <c r="D18" s="608">
        <v>0</v>
      </c>
      <c r="E18" s="608">
        <v>1</v>
      </c>
      <c r="F18" s="608">
        <v>0</v>
      </c>
      <c r="G18" s="908">
        <v>1</v>
      </c>
    </row>
    <row r="19" spans="1:7" ht="30.75" customHeight="1" x14ac:dyDescent="0.2">
      <c r="A19" s="424" t="s">
        <v>1636</v>
      </c>
      <c r="B19" s="597">
        <v>9</v>
      </c>
      <c r="C19" s="590">
        <v>0</v>
      </c>
      <c r="D19" s="590">
        <v>1</v>
      </c>
      <c r="E19" s="590">
        <v>0</v>
      </c>
      <c r="F19" s="590">
        <v>0</v>
      </c>
      <c r="G19" s="897">
        <v>0</v>
      </c>
    </row>
    <row r="20" spans="1:7" ht="30.75" customHeight="1" x14ac:dyDescent="0.2">
      <c r="A20" s="424" t="s">
        <v>1637</v>
      </c>
      <c r="B20" s="597">
        <v>15</v>
      </c>
      <c r="C20" s="590">
        <v>1</v>
      </c>
      <c r="D20" s="590">
        <v>0</v>
      </c>
      <c r="E20" s="608">
        <v>0</v>
      </c>
      <c r="F20" s="608">
        <v>0</v>
      </c>
      <c r="G20" s="908">
        <v>1</v>
      </c>
    </row>
    <row r="21" spans="1:7" ht="30.75" customHeight="1" x14ac:dyDescent="0.2">
      <c r="A21" s="424" t="s">
        <v>1638</v>
      </c>
      <c r="B21" s="597">
        <v>8</v>
      </c>
      <c r="C21" s="590">
        <v>0</v>
      </c>
      <c r="D21" s="590">
        <v>0</v>
      </c>
      <c r="E21" s="608">
        <v>2</v>
      </c>
      <c r="F21" s="608">
        <v>0</v>
      </c>
      <c r="G21" s="908">
        <v>0</v>
      </c>
    </row>
    <row r="22" spans="1:7" ht="30.75" customHeight="1" x14ac:dyDescent="0.2">
      <c r="A22" s="424" t="s">
        <v>1639</v>
      </c>
      <c r="B22" s="597">
        <v>11</v>
      </c>
      <c r="C22" s="590">
        <v>1</v>
      </c>
      <c r="D22" s="590">
        <v>0</v>
      </c>
      <c r="E22" s="608">
        <v>0</v>
      </c>
      <c r="F22" s="608">
        <v>0</v>
      </c>
      <c r="G22" s="908">
        <v>0</v>
      </c>
    </row>
    <row r="23" spans="1:7" ht="30.75" customHeight="1" x14ac:dyDescent="0.2">
      <c r="A23" s="424" t="s">
        <v>1640</v>
      </c>
      <c r="B23" s="597">
        <v>4</v>
      </c>
      <c r="C23" s="590">
        <v>0</v>
      </c>
      <c r="D23" s="590">
        <v>1</v>
      </c>
      <c r="E23" s="590">
        <v>1</v>
      </c>
      <c r="F23" s="590">
        <v>0</v>
      </c>
      <c r="G23" s="897">
        <v>0</v>
      </c>
    </row>
    <row r="24" spans="1:7" ht="30.75" customHeight="1" x14ac:dyDescent="0.2">
      <c r="A24" s="424" t="s">
        <v>1644</v>
      </c>
      <c r="B24" s="597">
        <v>24</v>
      </c>
      <c r="C24" s="590">
        <v>0</v>
      </c>
      <c r="D24" s="590">
        <v>0</v>
      </c>
      <c r="E24" s="608">
        <v>1</v>
      </c>
      <c r="F24" s="608">
        <v>2</v>
      </c>
      <c r="G24" s="908">
        <v>0</v>
      </c>
    </row>
    <row r="25" spans="1:7" ht="30.75" customHeight="1" x14ac:dyDescent="0.2">
      <c r="A25" s="424" t="s">
        <v>1641</v>
      </c>
      <c r="B25" s="597">
        <v>13</v>
      </c>
      <c r="C25" s="608">
        <v>0</v>
      </c>
      <c r="D25" s="608">
        <v>0</v>
      </c>
      <c r="E25" s="608">
        <v>0</v>
      </c>
      <c r="F25" s="608">
        <v>1</v>
      </c>
      <c r="G25" s="908">
        <v>0</v>
      </c>
    </row>
    <row r="26" spans="1:7" ht="30.75" customHeight="1" x14ac:dyDescent="0.2">
      <c r="A26" s="424" t="s">
        <v>1642</v>
      </c>
      <c r="B26" s="597">
        <v>13</v>
      </c>
      <c r="C26" s="608">
        <v>0</v>
      </c>
      <c r="D26" s="608">
        <v>1</v>
      </c>
      <c r="E26" s="590">
        <v>0</v>
      </c>
      <c r="F26" s="590">
        <v>1</v>
      </c>
      <c r="G26" s="897">
        <v>0</v>
      </c>
    </row>
    <row r="27" spans="1:7" s="280" customFormat="1" ht="30.75" customHeight="1" x14ac:dyDescent="0.2">
      <c r="A27" s="393" t="s">
        <v>64</v>
      </c>
      <c r="B27" s="396">
        <v>903</v>
      </c>
      <c r="C27" s="592">
        <v>13</v>
      </c>
      <c r="D27" s="592">
        <v>12</v>
      </c>
      <c r="E27" s="592">
        <v>20</v>
      </c>
      <c r="F27" s="592">
        <v>18</v>
      </c>
      <c r="G27" s="894">
        <v>10</v>
      </c>
    </row>
  </sheetData>
  <mergeCells count="5">
    <mergeCell ref="A3:A4"/>
    <mergeCell ref="B3:B4"/>
    <mergeCell ref="A1:G1"/>
    <mergeCell ref="A2:G2"/>
    <mergeCell ref="C3:G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6"/>
  <sheetViews>
    <sheetView zoomScaleNormal="100" workbookViewId="0">
      <selection activeCell="A27" sqref="A27"/>
    </sheetView>
  </sheetViews>
  <sheetFormatPr defaultColWidth="9.140625" defaultRowHeight="15.75" x14ac:dyDescent="0.25"/>
  <cols>
    <col min="1" max="1" width="34.5703125" style="461" customWidth="1"/>
    <col min="2" max="2" width="7.5703125" style="459" hidden="1" customWidth="1"/>
    <col min="3" max="5" width="8.42578125" style="459" customWidth="1"/>
    <col min="6" max="6" width="7.85546875" style="459" customWidth="1"/>
    <col min="7" max="7" width="9.7109375" style="459" customWidth="1"/>
    <col min="8" max="8" width="9.140625" style="459" customWidth="1"/>
    <col min="9" max="16384" width="9.140625" style="459"/>
  </cols>
  <sheetData>
    <row r="1" spans="1:9" ht="21" customHeight="1" x14ac:dyDescent="0.25">
      <c r="A1" s="1333" t="s">
        <v>1333</v>
      </c>
      <c r="B1" s="1333"/>
      <c r="C1" s="1333"/>
      <c r="D1" s="1333"/>
      <c r="E1" s="1333"/>
      <c r="F1" s="1333"/>
      <c r="G1" s="1333"/>
      <c r="H1" s="1333"/>
    </row>
    <row r="2" spans="1:9" ht="31.15" customHeight="1" x14ac:dyDescent="0.25">
      <c r="A2" s="1674" t="s">
        <v>812</v>
      </c>
      <c r="B2" s="1675"/>
      <c r="C2" s="1675"/>
      <c r="D2" s="1675"/>
      <c r="E2" s="1675"/>
      <c r="F2" s="1676"/>
      <c r="G2" s="253">
        <v>2023</v>
      </c>
      <c r="H2" s="253">
        <v>2024</v>
      </c>
    </row>
    <row r="3" spans="1:9" ht="31.9" customHeight="1" x14ac:dyDescent="0.25">
      <c r="A3" s="1671" t="s">
        <v>1334</v>
      </c>
      <c r="B3" s="1672"/>
      <c r="C3" s="1672"/>
      <c r="D3" s="1672"/>
      <c r="E3" s="1672"/>
      <c r="F3" s="1673"/>
      <c r="G3" s="240">
        <v>37.75</v>
      </c>
      <c r="H3" s="240">
        <v>40</v>
      </c>
    </row>
    <row r="4" spans="1:9" ht="31.9" customHeight="1" x14ac:dyDescent="0.25">
      <c r="A4" s="1671" t="s">
        <v>1335</v>
      </c>
      <c r="B4" s="1672"/>
      <c r="C4" s="1672"/>
      <c r="D4" s="1672"/>
      <c r="E4" s="1672"/>
      <c r="F4" s="1673"/>
      <c r="G4" s="240">
        <v>35.75</v>
      </c>
      <c r="H4" s="240">
        <v>36</v>
      </c>
    </row>
    <row r="5" spans="1:9" ht="31.9" customHeight="1" x14ac:dyDescent="0.25">
      <c r="A5" s="1671" t="s">
        <v>1336</v>
      </c>
      <c r="B5" s="1672"/>
      <c r="C5" s="1672"/>
      <c r="D5" s="1672"/>
      <c r="E5" s="1672"/>
      <c r="F5" s="1673"/>
      <c r="G5" s="241">
        <v>31</v>
      </c>
      <c r="H5" s="241">
        <v>30</v>
      </c>
    </row>
    <row r="6" spans="1:9" ht="31.9" customHeight="1" x14ac:dyDescent="0.25">
      <c r="A6" s="1671" t="s">
        <v>1083</v>
      </c>
      <c r="B6" s="1672"/>
      <c r="C6" s="1672"/>
      <c r="D6" s="1672"/>
      <c r="E6" s="1672"/>
      <c r="F6" s="1673"/>
      <c r="G6" s="240">
        <v>0.3</v>
      </c>
      <c r="H6" s="240">
        <v>0.28999999999999998</v>
      </c>
    </row>
    <row r="7" spans="1:9" ht="31.9" customHeight="1" x14ac:dyDescent="0.25">
      <c r="A7" s="1671" t="s">
        <v>1337</v>
      </c>
      <c r="B7" s="1672"/>
      <c r="C7" s="1672"/>
      <c r="D7" s="1672"/>
      <c r="E7" s="1672"/>
      <c r="F7" s="1673"/>
      <c r="G7" s="241">
        <v>112</v>
      </c>
      <c r="H7" s="241">
        <v>112</v>
      </c>
    </row>
    <row r="8" spans="1:9" ht="31.9" customHeight="1" x14ac:dyDescent="0.25">
      <c r="A8" s="1671" t="s">
        <v>1338</v>
      </c>
      <c r="B8" s="1672"/>
      <c r="C8" s="1672"/>
      <c r="D8" s="1672"/>
      <c r="E8" s="1672"/>
      <c r="F8" s="1673"/>
      <c r="G8" s="241">
        <v>28</v>
      </c>
      <c r="H8" s="241">
        <v>28</v>
      </c>
    </row>
    <row r="9" spans="1:9" ht="31.9" customHeight="1" x14ac:dyDescent="0.25">
      <c r="A9" s="1671" t="s">
        <v>826</v>
      </c>
      <c r="B9" s="1672"/>
      <c r="C9" s="1672"/>
      <c r="D9" s="1672"/>
      <c r="E9" s="1672"/>
      <c r="F9" s="1673"/>
      <c r="G9" s="241">
        <v>11.2</v>
      </c>
      <c r="H9" s="241">
        <v>14</v>
      </c>
      <c r="I9" s="459">
        <v>8</v>
      </c>
    </row>
    <row r="10" spans="1:9" ht="31.9" customHeight="1" x14ac:dyDescent="0.25">
      <c r="A10" s="1671" t="s">
        <v>1339</v>
      </c>
      <c r="B10" s="1672"/>
      <c r="C10" s="1672"/>
      <c r="D10" s="1672"/>
      <c r="E10" s="1672"/>
      <c r="F10" s="1673"/>
      <c r="G10" s="241">
        <v>8.6</v>
      </c>
      <c r="H10" s="241">
        <v>7.9</v>
      </c>
    </row>
    <row r="11" spans="1:9" ht="31.9" customHeight="1" x14ac:dyDescent="0.25">
      <c r="A11" s="1671" t="s">
        <v>1340</v>
      </c>
      <c r="B11" s="1672"/>
      <c r="C11" s="1672"/>
      <c r="D11" s="1672"/>
      <c r="E11" s="1672"/>
      <c r="F11" s="1673"/>
      <c r="G11" s="241">
        <v>338.2</v>
      </c>
      <c r="H11" s="241">
        <v>316.89999999999998</v>
      </c>
    </row>
    <row r="12" spans="1:9" ht="30" customHeight="1" x14ac:dyDescent="0.25">
      <c r="A12" s="1671" t="s">
        <v>1341</v>
      </c>
      <c r="B12" s="1672"/>
      <c r="C12" s="1672"/>
      <c r="D12" s="1672"/>
      <c r="E12" s="1672"/>
      <c r="F12" s="1673"/>
      <c r="G12" s="241">
        <v>28.1</v>
      </c>
      <c r="H12" s="241">
        <v>29.1</v>
      </c>
    </row>
    <row r="13" spans="1:9" ht="25.9" customHeight="1" x14ac:dyDescent="0.25">
      <c r="A13" s="1671" t="s">
        <v>1342</v>
      </c>
      <c r="B13" s="1672"/>
      <c r="C13" s="1672"/>
      <c r="D13" s="1672"/>
      <c r="E13" s="1672"/>
      <c r="F13" s="1673"/>
      <c r="G13" s="241">
        <v>334.8</v>
      </c>
      <c r="H13" s="241">
        <v>320.3</v>
      </c>
    </row>
    <row r="14" spans="1:9" ht="31.9" customHeight="1" x14ac:dyDescent="0.25">
      <c r="A14" s="1680" t="s">
        <v>970</v>
      </c>
      <c r="B14" s="1681"/>
      <c r="C14" s="1681"/>
      <c r="D14" s="1681"/>
      <c r="E14" s="1681"/>
      <c r="F14" s="1682"/>
      <c r="G14" s="240">
        <v>0.15</v>
      </c>
      <c r="H14" s="240">
        <v>0.17</v>
      </c>
    </row>
    <row r="15" spans="1:9" ht="31.9" customHeight="1" x14ac:dyDescent="0.25">
      <c r="A15" s="1671" t="s">
        <v>1343</v>
      </c>
      <c r="B15" s="1672"/>
      <c r="C15" s="1672"/>
      <c r="D15" s="1672"/>
      <c r="E15" s="1672"/>
      <c r="F15" s="1673"/>
      <c r="G15" s="241">
        <v>152980</v>
      </c>
      <c r="H15" s="241">
        <v>177203</v>
      </c>
    </row>
    <row r="16" spans="1:9" ht="27.6" customHeight="1" x14ac:dyDescent="0.25">
      <c r="A16" s="1678" t="s">
        <v>1344</v>
      </c>
      <c r="B16" s="1678"/>
      <c r="C16" s="1678"/>
      <c r="D16" s="1678"/>
      <c r="E16" s="1678"/>
      <c r="F16" s="1678"/>
      <c r="G16" s="1678"/>
      <c r="H16" s="1679"/>
    </row>
    <row r="17" spans="1:8" ht="15.75" customHeight="1" x14ac:dyDescent="0.25">
      <c r="A17" s="1677" t="s">
        <v>1345</v>
      </c>
      <c r="B17" s="1677"/>
      <c r="C17" s="1677"/>
      <c r="D17" s="1677"/>
      <c r="E17" s="1677"/>
      <c r="F17" s="1677"/>
      <c r="G17" s="1677"/>
      <c r="H17" s="1677"/>
    </row>
    <row r="18" spans="1:8" ht="15.75" customHeight="1" x14ac:dyDescent="0.25">
      <c r="A18" s="1677" t="s">
        <v>1743</v>
      </c>
      <c r="B18" s="1677"/>
      <c r="C18" s="1677"/>
      <c r="D18" s="1677"/>
      <c r="E18" s="1677"/>
      <c r="F18" s="1677"/>
      <c r="G18" s="1677"/>
      <c r="H18" s="1677"/>
    </row>
    <row r="19" spans="1:8" x14ac:dyDescent="0.25">
      <c r="A19" s="1687" t="s">
        <v>1346</v>
      </c>
      <c r="B19" s="1687"/>
      <c r="C19" s="1687"/>
      <c r="D19" s="1687"/>
      <c r="E19" s="1687"/>
      <c r="F19" s="1687"/>
      <c r="G19" s="1687"/>
      <c r="H19" s="1687"/>
    </row>
    <row r="20" spans="1:8" ht="15.6" customHeight="1" x14ac:dyDescent="0.25">
      <c r="A20" s="1406" t="s">
        <v>1347</v>
      </c>
      <c r="B20" s="1406"/>
      <c r="C20" s="1688" t="s">
        <v>1742</v>
      </c>
      <c r="D20" s="1688"/>
      <c r="E20" s="1688" t="s">
        <v>1900</v>
      </c>
      <c r="F20" s="1688"/>
      <c r="G20" s="1688" t="s">
        <v>1902</v>
      </c>
      <c r="H20" s="1688"/>
    </row>
    <row r="21" spans="1:8" ht="31.9" customHeight="1" x14ac:dyDescent="0.25">
      <c r="A21" s="1406"/>
      <c r="B21" s="1406"/>
      <c r="C21" s="762" t="s">
        <v>51</v>
      </c>
      <c r="D21" s="766" t="s">
        <v>1348</v>
      </c>
      <c r="E21" s="762" t="s">
        <v>51</v>
      </c>
      <c r="F21" s="766" t="s">
        <v>1348</v>
      </c>
      <c r="G21" s="762" t="s">
        <v>51</v>
      </c>
      <c r="H21" s="766" t="s">
        <v>1348</v>
      </c>
    </row>
    <row r="22" spans="1:8" ht="43.9" customHeight="1" x14ac:dyDescent="0.25">
      <c r="A22" s="1685" t="s">
        <v>1793</v>
      </c>
      <c r="B22" s="1685"/>
      <c r="C22" s="764">
        <v>890.8</v>
      </c>
      <c r="D22" s="764">
        <v>50.5</v>
      </c>
      <c r="E22" s="764">
        <v>876.6</v>
      </c>
      <c r="F22" s="764">
        <v>39.700000000000003</v>
      </c>
      <c r="G22" s="764">
        <v>776.5</v>
      </c>
      <c r="H22" s="764">
        <v>37.4</v>
      </c>
    </row>
    <row r="23" spans="1:8" ht="43.9" customHeight="1" x14ac:dyDescent="0.25">
      <c r="A23" s="1683" t="s">
        <v>1794</v>
      </c>
      <c r="B23" s="1684"/>
      <c r="C23" s="764">
        <v>46.4</v>
      </c>
      <c r="D23" s="764">
        <v>11.2</v>
      </c>
      <c r="E23" s="764">
        <v>45.3</v>
      </c>
      <c r="F23" s="764">
        <v>10.4</v>
      </c>
      <c r="G23" s="764">
        <v>23.8</v>
      </c>
      <c r="H23" s="764">
        <v>8.6</v>
      </c>
    </row>
    <row r="24" spans="1:8" ht="43.9" customHeight="1" x14ac:dyDescent="0.25">
      <c r="A24" s="1685" t="s">
        <v>1349</v>
      </c>
      <c r="B24" s="1685"/>
      <c r="C24" s="763">
        <v>129.30000000000001</v>
      </c>
      <c r="D24" s="764">
        <v>9.9</v>
      </c>
      <c r="E24" s="763">
        <v>129.80000000000001</v>
      </c>
      <c r="F24" s="764">
        <v>7.8</v>
      </c>
      <c r="G24" s="764">
        <v>156.19999999999999</v>
      </c>
      <c r="H24" s="764">
        <v>8.4</v>
      </c>
    </row>
    <row r="25" spans="1:8" ht="43.9" customHeight="1" x14ac:dyDescent="0.25">
      <c r="A25" s="1685" t="s">
        <v>1350</v>
      </c>
      <c r="B25" s="1685"/>
      <c r="C25" s="767">
        <v>1.74</v>
      </c>
      <c r="D25" s="767">
        <v>0.19</v>
      </c>
      <c r="E25" s="767">
        <v>1.6</v>
      </c>
      <c r="F25" s="767">
        <v>0.1</v>
      </c>
      <c r="G25" s="767">
        <v>3.3</v>
      </c>
      <c r="H25" s="767">
        <v>0.12</v>
      </c>
    </row>
    <row r="26" spans="1:8" s="125" customFormat="1" ht="42" customHeight="1" x14ac:dyDescent="0.2">
      <c r="A26" s="1686" t="s">
        <v>1911</v>
      </c>
      <c r="B26" s="1686"/>
      <c r="C26" s="1686"/>
      <c r="D26" s="1686"/>
      <c r="E26" s="1686"/>
      <c r="F26" s="1686"/>
      <c r="G26" s="1686"/>
      <c r="H26" s="1686"/>
    </row>
  </sheetData>
  <mergeCells count="28">
    <mergeCell ref="A23:B23"/>
    <mergeCell ref="A24:B24"/>
    <mergeCell ref="A25:B25"/>
    <mergeCell ref="A26:H26"/>
    <mergeCell ref="A19:H19"/>
    <mergeCell ref="A20:B21"/>
    <mergeCell ref="C20:D20"/>
    <mergeCell ref="E20:F20"/>
    <mergeCell ref="G20:H20"/>
    <mergeCell ref="A22:B22"/>
    <mergeCell ref="A18:H18"/>
    <mergeCell ref="A16:H16"/>
    <mergeCell ref="A17:H17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:H1"/>
    <mergeCell ref="A3:F3"/>
    <mergeCell ref="A4:F4"/>
    <mergeCell ref="A5:F5"/>
    <mergeCell ref="A6:F6"/>
    <mergeCell ref="A2:F2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35"/>
  <sheetViews>
    <sheetView zoomScaleNormal="100" workbookViewId="0">
      <selection sqref="A1:C1"/>
    </sheetView>
  </sheetViews>
  <sheetFormatPr defaultColWidth="9.140625" defaultRowHeight="15.75" x14ac:dyDescent="0.25"/>
  <cols>
    <col min="1" max="1" width="68.5703125" style="461" customWidth="1"/>
    <col min="2" max="3" width="11.7109375" style="459" customWidth="1"/>
    <col min="4" max="16384" width="9.140625" style="459"/>
  </cols>
  <sheetData>
    <row r="1" spans="1:3" ht="18.600000000000001" customHeight="1" x14ac:dyDescent="0.25">
      <c r="A1" s="1333" t="s">
        <v>1351</v>
      </c>
      <c r="B1" s="1333"/>
      <c r="C1" s="1333"/>
    </row>
    <row r="2" spans="1:3" ht="15.6" customHeight="1" x14ac:dyDescent="0.25">
      <c r="A2" s="1340" t="s">
        <v>1744</v>
      </c>
      <c r="B2" s="1340"/>
      <c r="C2" s="1340"/>
    </row>
    <row r="3" spans="1:3" x14ac:dyDescent="0.25">
      <c r="A3" s="800" t="s">
        <v>812</v>
      </c>
      <c r="B3" s="899">
        <v>2023</v>
      </c>
      <c r="C3" s="799">
        <v>2024</v>
      </c>
    </row>
    <row r="4" spans="1:3" s="464" customFormat="1" ht="26.45" customHeight="1" x14ac:dyDescent="0.2">
      <c r="A4" s="462" t="s">
        <v>1352</v>
      </c>
      <c r="B4" s="463">
        <v>86.5</v>
      </c>
      <c r="C4" s="463">
        <v>81.25</v>
      </c>
    </row>
    <row r="5" spans="1:3" s="464" customFormat="1" ht="26.45" customHeight="1" x14ac:dyDescent="0.2">
      <c r="A5" s="462" t="s">
        <v>1353</v>
      </c>
      <c r="B5" s="463">
        <v>81.5</v>
      </c>
      <c r="C5" s="463">
        <v>77.25</v>
      </c>
    </row>
    <row r="6" spans="1:3" s="464" customFormat="1" ht="26.45" customHeight="1" x14ac:dyDescent="0.2">
      <c r="A6" s="462" t="s">
        <v>1354</v>
      </c>
      <c r="B6" s="465">
        <v>60</v>
      </c>
      <c r="C6" s="465">
        <v>61</v>
      </c>
    </row>
    <row r="7" spans="1:3" s="464" customFormat="1" ht="26.45" customHeight="1" x14ac:dyDescent="0.2">
      <c r="A7" s="281" t="s">
        <v>1355</v>
      </c>
      <c r="B7" s="242">
        <v>0.72</v>
      </c>
      <c r="C7" s="242">
        <v>0.7</v>
      </c>
    </row>
    <row r="8" spans="1:3" s="464" customFormat="1" ht="26.45" customHeight="1" x14ac:dyDescent="0.2">
      <c r="A8" s="462" t="s">
        <v>1356</v>
      </c>
      <c r="B8" s="282">
        <v>1070</v>
      </c>
      <c r="C8" s="282">
        <v>990</v>
      </c>
    </row>
    <row r="9" spans="1:3" s="464" customFormat="1" ht="26.45" customHeight="1" x14ac:dyDescent="0.2">
      <c r="A9" s="462" t="s">
        <v>1065</v>
      </c>
      <c r="B9" s="282">
        <v>1040</v>
      </c>
      <c r="C9" s="282">
        <v>960</v>
      </c>
    </row>
    <row r="10" spans="1:3" s="464" customFormat="1" ht="26.45" customHeight="1" x14ac:dyDescent="0.2">
      <c r="A10" s="810" t="s">
        <v>826</v>
      </c>
      <c r="B10" s="242">
        <v>21.9</v>
      </c>
      <c r="C10" s="242">
        <v>20.8</v>
      </c>
    </row>
    <row r="11" spans="1:3" s="464" customFormat="1" ht="32.25" customHeight="1" x14ac:dyDescent="0.2">
      <c r="A11" s="462" t="s">
        <v>1357</v>
      </c>
      <c r="B11" s="283">
        <v>112.4</v>
      </c>
      <c r="C11" s="283">
        <v>88</v>
      </c>
    </row>
    <row r="12" spans="1:3" s="464" customFormat="1" ht="26.45" customHeight="1" x14ac:dyDescent="0.2">
      <c r="A12" s="462" t="s">
        <v>1358</v>
      </c>
      <c r="B12" s="283">
        <v>319.5</v>
      </c>
      <c r="C12" s="283">
        <v>333</v>
      </c>
    </row>
    <row r="13" spans="1:3" s="464" customFormat="1" ht="26.45" customHeight="1" x14ac:dyDescent="0.2">
      <c r="A13" s="462" t="s">
        <v>1359</v>
      </c>
      <c r="B13" s="240">
        <v>0.17</v>
      </c>
      <c r="C13" s="240">
        <v>0.13</v>
      </c>
    </row>
    <row r="14" spans="1:3" s="464" customFormat="1" ht="26.45" customHeight="1" x14ac:dyDescent="0.2">
      <c r="A14" s="462" t="s">
        <v>1360</v>
      </c>
      <c r="B14" s="465">
        <v>140116</v>
      </c>
      <c r="C14" s="465">
        <v>106871</v>
      </c>
    </row>
    <row r="15" spans="1:3" ht="22.15" customHeight="1" x14ac:dyDescent="0.25">
      <c r="A15" s="1384" t="s">
        <v>1361</v>
      </c>
      <c r="B15" s="1384"/>
      <c r="C15" s="1384"/>
    </row>
    <row r="16" spans="1:3" s="466" customFormat="1" ht="15.6" customHeight="1" x14ac:dyDescent="0.25">
      <c r="A16" s="1340" t="s">
        <v>1745</v>
      </c>
      <c r="B16" s="1340"/>
      <c r="C16" s="1340"/>
    </row>
    <row r="17" spans="1:3" x14ac:dyDescent="0.25">
      <c r="A17" s="811" t="s">
        <v>812</v>
      </c>
      <c r="B17" s="899">
        <v>2023</v>
      </c>
      <c r="C17" s="799">
        <v>2024</v>
      </c>
    </row>
    <row r="18" spans="1:3" s="468" customFormat="1" ht="22.15" customHeight="1" x14ac:dyDescent="0.2">
      <c r="A18" s="467" t="s">
        <v>1362</v>
      </c>
      <c r="B18" s="240">
        <v>10.25</v>
      </c>
      <c r="C18" s="240">
        <v>10</v>
      </c>
    </row>
    <row r="19" spans="1:3" s="468" customFormat="1" ht="22.15" customHeight="1" x14ac:dyDescent="0.2">
      <c r="A19" s="467" t="s">
        <v>1363</v>
      </c>
      <c r="B19" s="240">
        <v>10</v>
      </c>
      <c r="C19" s="240">
        <v>10</v>
      </c>
    </row>
    <row r="20" spans="1:3" s="468" customFormat="1" ht="22.15" customHeight="1" x14ac:dyDescent="0.2">
      <c r="A20" s="467" t="s">
        <v>1364</v>
      </c>
      <c r="B20" s="241">
        <v>8</v>
      </c>
      <c r="C20" s="241">
        <v>7</v>
      </c>
    </row>
    <row r="21" spans="1:3" s="468" customFormat="1" ht="22.15" customHeight="1" x14ac:dyDescent="0.2">
      <c r="A21" s="810" t="s">
        <v>1365</v>
      </c>
      <c r="B21" s="240">
        <v>0.39</v>
      </c>
      <c r="C21" s="240">
        <v>0.35</v>
      </c>
    </row>
    <row r="22" spans="1:3" s="468" customFormat="1" ht="22.15" customHeight="1" x14ac:dyDescent="0.2">
      <c r="A22" s="467" t="s">
        <v>1366</v>
      </c>
      <c r="B22" s="241">
        <v>30</v>
      </c>
      <c r="C22" s="241">
        <v>30</v>
      </c>
    </row>
    <row r="23" spans="1:3" s="468" customFormat="1" ht="22.15" customHeight="1" x14ac:dyDescent="0.2">
      <c r="A23" s="810" t="s">
        <v>826</v>
      </c>
      <c r="B23" s="241">
        <v>13.3</v>
      </c>
      <c r="C23" s="241">
        <v>13.3</v>
      </c>
    </row>
    <row r="24" spans="1:3" s="468" customFormat="1" ht="33" customHeight="1" x14ac:dyDescent="0.2">
      <c r="A24" s="467" t="s">
        <v>1367</v>
      </c>
      <c r="B24" s="284">
        <v>41.8</v>
      </c>
      <c r="C24" s="284">
        <v>23.8</v>
      </c>
    </row>
    <row r="25" spans="1:3" s="468" customFormat="1" ht="24" customHeight="1" x14ac:dyDescent="0.2">
      <c r="A25" s="810" t="s">
        <v>1368</v>
      </c>
      <c r="B25" s="284">
        <v>342.5</v>
      </c>
      <c r="C25" s="284">
        <v>287</v>
      </c>
    </row>
    <row r="26" spans="1:3" s="468" customFormat="1" ht="24" customHeight="1" x14ac:dyDescent="0.2">
      <c r="A26" s="469" t="s">
        <v>1369</v>
      </c>
      <c r="B26" s="241">
        <v>0.09</v>
      </c>
      <c r="C26" s="241">
        <v>0.08</v>
      </c>
    </row>
    <row r="27" spans="1:3" s="468" customFormat="1" ht="24" customHeight="1" x14ac:dyDescent="0.2">
      <c r="A27" s="467" t="s">
        <v>1370</v>
      </c>
      <c r="B27" s="241">
        <v>17899</v>
      </c>
      <c r="C27" s="241">
        <v>15851</v>
      </c>
    </row>
    <row r="28" spans="1:3" ht="22.9" customHeight="1" x14ac:dyDescent="0.25">
      <c r="A28" s="1689" t="s">
        <v>1371</v>
      </c>
      <c r="B28" s="1689"/>
      <c r="C28" s="1689"/>
    </row>
    <row r="29" spans="1:3" x14ac:dyDescent="0.25">
      <c r="A29" s="800" t="s">
        <v>812</v>
      </c>
      <c r="B29" s="899">
        <v>2023</v>
      </c>
      <c r="C29" s="799">
        <v>2024</v>
      </c>
    </row>
    <row r="30" spans="1:3" ht="21" customHeight="1" x14ac:dyDescent="0.25">
      <c r="A30" s="467" t="s">
        <v>1372</v>
      </c>
      <c r="B30" s="240">
        <v>9</v>
      </c>
      <c r="C30" s="240">
        <v>8.5</v>
      </c>
    </row>
    <row r="31" spans="1:3" ht="21" customHeight="1" x14ac:dyDescent="0.25">
      <c r="A31" s="467" t="s">
        <v>1373</v>
      </c>
      <c r="B31" s="240">
        <v>5.75</v>
      </c>
      <c r="C31" s="240">
        <v>7.5</v>
      </c>
    </row>
    <row r="32" spans="1:3" ht="21" customHeight="1" x14ac:dyDescent="0.25">
      <c r="A32" s="467" t="s">
        <v>1374</v>
      </c>
      <c r="B32" s="241">
        <v>4</v>
      </c>
      <c r="C32" s="241">
        <v>5</v>
      </c>
    </row>
    <row r="33" spans="1:3" ht="21" customHeight="1" x14ac:dyDescent="0.25">
      <c r="A33" s="467" t="s">
        <v>1375</v>
      </c>
      <c r="B33" s="241">
        <v>0.04</v>
      </c>
      <c r="C33" s="241">
        <v>0.05</v>
      </c>
    </row>
    <row r="34" spans="1:3" ht="21" customHeight="1" x14ac:dyDescent="0.25">
      <c r="A34" s="467" t="s">
        <v>1376</v>
      </c>
      <c r="B34" s="241">
        <v>0.01</v>
      </c>
      <c r="C34" s="241">
        <v>0.01</v>
      </c>
    </row>
    <row r="35" spans="1:3" ht="21" customHeight="1" x14ac:dyDescent="0.25">
      <c r="A35" s="467" t="s">
        <v>1377</v>
      </c>
      <c r="B35" s="241">
        <v>7827</v>
      </c>
      <c r="C35" s="241">
        <v>7417</v>
      </c>
    </row>
  </sheetData>
  <mergeCells count="5">
    <mergeCell ref="A1:C1"/>
    <mergeCell ref="A2:C2"/>
    <mergeCell ref="A15:C15"/>
    <mergeCell ref="A16:C16"/>
    <mergeCell ref="A28:C28"/>
  </mergeCells>
  <printOptions horizontalCentered="1"/>
  <pageMargins left="0.39370078740157483" right="0.39370078740157483" top="0.39370078740157483" bottom="0.78740157480314965" header="0" footer="0"/>
  <pageSetup paperSize="9" fitToHeight="0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J13"/>
  <sheetViews>
    <sheetView zoomScaleNormal="100" workbookViewId="0">
      <selection activeCell="P16" sqref="P16"/>
    </sheetView>
  </sheetViews>
  <sheetFormatPr defaultColWidth="8.85546875" defaultRowHeight="12.75" x14ac:dyDescent="0.2"/>
  <cols>
    <col min="1" max="1" width="23.42578125" style="471" customWidth="1"/>
    <col min="2" max="2" width="12.28515625" style="471" customWidth="1"/>
    <col min="3" max="3" width="13.140625" style="471" customWidth="1"/>
    <col min="4" max="4" width="12.42578125" style="471" customWidth="1"/>
    <col min="5" max="5" width="12.28515625" style="471" customWidth="1"/>
    <col min="6" max="6" width="13.42578125" style="471" customWidth="1"/>
    <col min="7" max="7" width="11.7109375" style="471" customWidth="1"/>
    <col min="8" max="8" width="12.28515625" style="471" customWidth="1"/>
    <col min="9" max="9" width="13.28515625" style="471" customWidth="1"/>
    <col min="10" max="10" width="11.42578125" style="471" customWidth="1"/>
    <col min="11" max="16384" width="8.85546875" style="471"/>
  </cols>
  <sheetData>
    <row r="1" spans="1:10" ht="30" customHeight="1" x14ac:dyDescent="0.2">
      <c r="A1" s="1411" t="s">
        <v>1378</v>
      </c>
      <c r="B1" s="1411"/>
      <c r="C1" s="1411"/>
      <c r="D1" s="1411"/>
      <c r="E1" s="1411"/>
      <c r="F1" s="1411"/>
      <c r="G1" s="1411"/>
      <c r="H1" s="1411"/>
      <c r="I1" s="1411"/>
      <c r="J1" s="1411"/>
    </row>
    <row r="2" spans="1:10" ht="28.15" customHeight="1" x14ac:dyDescent="0.2">
      <c r="A2" s="1691" t="s">
        <v>1379</v>
      </c>
      <c r="B2" s="1691"/>
      <c r="C2" s="1691"/>
      <c r="D2" s="1691"/>
      <c r="E2" s="1691"/>
      <c r="F2" s="1691"/>
      <c r="G2" s="1691"/>
      <c r="H2" s="1691"/>
      <c r="I2" s="1691"/>
      <c r="J2" s="1691"/>
    </row>
    <row r="3" spans="1:10" ht="23.45" customHeight="1" x14ac:dyDescent="0.2">
      <c r="A3" s="1692" t="s">
        <v>1068</v>
      </c>
      <c r="B3" s="1692"/>
      <c r="C3" s="1692"/>
      <c r="D3" s="1692"/>
      <c r="E3" s="1692"/>
      <c r="F3" s="1692"/>
      <c r="G3" s="1692"/>
      <c r="H3" s="1692"/>
      <c r="I3" s="1692"/>
      <c r="J3" s="1692"/>
    </row>
    <row r="4" spans="1:10" s="884" customFormat="1" ht="28.9" customHeight="1" x14ac:dyDescent="0.2">
      <c r="A4" s="1406" t="s">
        <v>1380</v>
      </c>
      <c r="B4" s="1542">
        <v>2023</v>
      </c>
      <c r="C4" s="1543"/>
      <c r="D4" s="1544"/>
      <c r="E4" s="1542">
        <v>2024</v>
      </c>
      <c r="F4" s="1543"/>
      <c r="G4" s="1544"/>
      <c r="H4" s="1542" t="s">
        <v>1901</v>
      </c>
      <c r="I4" s="1543"/>
      <c r="J4" s="1544"/>
    </row>
    <row r="5" spans="1:10" s="884" customFormat="1" ht="49.15" customHeight="1" x14ac:dyDescent="0.2">
      <c r="A5" s="1406"/>
      <c r="B5" s="1407" t="s">
        <v>1381</v>
      </c>
      <c r="C5" s="1690" t="s">
        <v>1382</v>
      </c>
      <c r="D5" s="1405"/>
      <c r="E5" s="1407" t="s">
        <v>1381</v>
      </c>
      <c r="F5" s="1690" t="s">
        <v>1382</v>
      </c>
      <c r="G5" s="1405"/>
      <c r="H5" s="1407" t="s">
        <v>1381</v>
      </c>
      <c r="I5" s="1690" t="s">
        <v>1382</v>
      </c>
      <c r="J5" s="1405"/>
    </row>
    <row r="6" spans="1:10" s="884" customFormat="1" ht="47.45" customHeight="1" x14ac:dyDescent="0.2">
      <c r="A6" s="1406"/>
      <c r="B6" s="1407"/>
      <c r="C6" s="813" t="s">
        <v>1383</v>
      </c>
      <c r="D6" s="814" t="s">
        <v>1384</v>
      </c>
      <c r="E6" s="1407"/>
      <c r="F6" s="813" t="s">
        <v>1383</v>
      </c>
      <c r="G6" s="814" t="s">
        <v>1384</v>
      </c>
      <c r="H6" s="1407"/>
      <c r="I6" s="813" t="s">
        <v>1383</v>
      </c>
      <c r="J6" s="814" t="s">
        <v>1384</v>
      </c>
    </row>
    <row r="7" spans="1:10" ht="53.45" customHeight="1" x14ac:dyDescent="0.2">
      <c r="A7" s="470" t="s">
        <v>1385</v>
      </c>
      <c r="B7" s="764">
        <v>2531.3000000000002</v>
      </c>
      <c r="C7" s="764">
        <v>40.700000000000003</v>
      </c>
      <c r="D7" s="764">
        <v>156.69999999999999</v>
      </c>
      <c r="E7" s="460">
        <v>2453.1999999999998</v>
      </c>
      <c r="F7" s="460">
        <v>22.9</v>
      </c>
      <c r="G7" s="460">
        <v>296.10000000000002</v>
      </c>
      <c r="H7" s="1141">
        <v>2719.5</v>
      </c>
      <c r="I7" s="1141">
        <v>40.1</v>
      </c>
      <c r="J7" s="460">
        <v>274.39999999999998</v>
      </c>
    </row>
    <row r="8" spans="1:10" ht="53.45" customHeight="1" x14ac:dyDescent="0.2">
      <c r="A8" s="470" t="s">
        <v>1386</v>
      </c>
      <c r="B8" s="764">
        <v>840.3</v>
      </c>
      <c r="C8" s="764">
        <v>27.5</v>
      </c>
      <c r="D8" s="764">
        <v>23.8</v>
      </c>
      <c r="E8" s="460">
        <v>817.6</v>
      </c>
      <c r="F8" s="460">
        <v>15.3</v>
      </c>
      <c r="G8" s="460">
        <v>32.6</v>
      </c>
      <c r="H8" s="1141">
        <v>734.3</v>
      </c>
      <c r="I8" s="1141">
        <v>20.8</v>
      </c>
      <c r="J8" s="1141">
        <v>37.6</v>
      </c>
    </row>
    <row r="9" spans="1:10" ht="53.45" customHeight="1" x14ac:dyDescent="0.2">
      <c r="A9" s="470" t="s">
        <v>1387</v>
      </c>
      <c r="B9" s="764">
        <v>285.89999999999998</v>
      </c>
      <c r="C9" s="764">
        <v>3.4</v>
      </c>
      <c r="D9" s="764">
        <v>1.7</v>
      </c>
      <c r="E9" s="460">
        <v>269.8</v>
      </c>
      <c r="F9" s="460">
        <v>2.8</v>
      </c>
      <c r="G9" s="460">
        <v>8.1999999999999993</v>
      </c>
      <c r="H9" s="1141">
        <v>299.2</v>
      </c>
      <c r="I9" s="1141">
        <v>4.5</v>
      </c>
      <c r="J9" s="1141">
        <v>2.2999999999999998</v>
      </c>
    </row>
    <row r="10" spans="1:10" ht="53.45" customHeight="1" x14ac:dyDescent="0.2">
      <c r="A10" s="470" t="s">
        <v>1388</v>
      </c>
      <c r="B10" s="764">
        <v>1245.3</v>
      </c>
      <c r="C10" s="764">
        <v>7.7</v>
      </c>
      <c r="D10" s="764">
        <v>126.9</v>
      </c>
      <c r="E10" s="460">
        <v>1221.5999999999999</v>
      </c>
      <c r="F10" s="460">
        <v>5.3</v>
      </c>
      <c r="G10" s="460">
        <v>255.6</v>
      </c>
      <c r="H10" s="1141">
        <v>1435.7</v>
      </c>
      <c r="I10" s="1141">
        <v>11.9</v>
      </c>
      <c r="J10" s="1141">
        <v>224.5</v>
      </c>
    </row>
    <row r="11" spans="1:10" ht="53.45" customHeight="1" x14ac:dyDescent="0.2">
      <c r="A11" s="470" t="s">
        <v>1389</v>
      </c>
      <c r="B11" s="764">
        <v>445.7</v>
      </c>
      <c r="C11" s="764">
        <v>5.4</v>
      </c>
      <c r="D11" s="764">
        <v>6</v>
      </c>
      <c r="E11" s="460">
        <v>414.1</v>
      </c>
      <c r="F11" s="460">
        <v>2.2999999999999998</v>
      </c>
      <c r="G11" s="460">
        <v>7.8</v>
      </c>
      <c r="H11" s="1141">
        <v>549.5</v>
      </c>
      <c r="I11" s="1141">
        <v>7.3</v>
      </c>
      <c r="J11" s="1141">
        <v>12.2</v>
      </c>
    </row>
    <row r="12" spans="1:10" x14ac:dyDescent="0.2">
      <c r="B12" s="472"/>
      <c r="C12" s="472"/>
      <c r="D12" s="472"/>
      <c r="E12" s="472"/>
      <c r="F12" s="472"/>
      <c r="G12" s="472"/>
      <c r="H12" s="472"/>
      <c r="I12" s="472"/>
      <c r="J12" s="472"/>
    </row>
    <row r="13" spans="1:10" x14ac:dyDescent="0.2">
      <c r="B13" s="472"/>
      <c r="C13" s="472"/>
      <c r="D13" s="472"/>
      <c r="E13" s="472"/>
      <c r="F13" s="472"/>
      <c r="G13" s="472"/>
      <c r="H13" s="472"/>
      <c r="I13" s="472"/>
      <c r="J13" s="472"/>
    </row>
  </sheetData>
  <mergeCells count="13">
    <mergeCell ref="F5:G5"/>
    <mergeCell ref="H5:H6"/>
    <mergeCell ref="I5:J5"/>
    <mergeCell ref="A1:J1"/>
    <mergeCell ref="A2:J2"/>
    <mergeCell ref="A3:J3"/>
    <mergeCell ref="A4:A6"/>
    <mergeCell ref="B4:D4"/>
    <mergeCell ref="E4:G4"/>
    <mergeCell ref="H4:J4"/>
    <mergeCell ref="B5:B6"/>
    <mergeCell ref="C5:D5"/>
    <mergeCell ref="E5:E6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13"/>
  <sheetViews>
    <sheetView zoomScaleNormal="100" workbookViewId="0">
      <selection sqref="A1:G1"/>
    </sheetView>
  </sheetViews>
  <sheetFormatPr defaultColWidth="7.28515625" defaultRowHeight="12.75" x14ac:dyDescent="0.2"/>
  <cols>
    <col min="1" max="1" width="53.28515625" customWidth="1"/>
    <col min="2" max="2" width="11.85546875" customWidth="1"/>
    <col min="3" max="3" width="13.42578125" customWidth="1"/>
    <col min="4" max="4" width="14.5703125" customWidth="1"/>
    <col min="5" max="5" width="11.85546875" customWidth="1"/>
    <col min="6" max="6" width="13.5703125" customWidth="1"/>
    <col min="7" max="7" width="14.7109375" customWidth="1"/>
    <col min="8" max="8" width="9.85546875" customWidth="1"/>
    <col min="9" max="9" width="9.7109375" customWidth="1"/>
    <col min="10" max="252" width="8.85546875" customWidth="1"/>
    <col min="253" max="253" width="32.7109375" customWidth="1"/>
    <col min="254" max="254" width="9.85546875" customWidth="1"/>
    <col min="255" max="255" width="7.85546875" customWidth="1"/>
  </cols>
  <sheetData>
    <row r="1" spans="1:9" ht="31.15" customHeight="1" x14ac:dyDescent="0.25">
      <c r="A1" s="1229" t="s">
        <v>1479</v>
      </c>
      <c r="B1" s="1229"/>
      <c r="C1" s="1229"/>
      <c r="D1" s="1229"/>
      <c r="E1" s="1229"/>
      <c r="F1" s="1229"/>
      <c r="G1" s="1229"/>
      <c r="H1" s="314"/>
      <c r="I1" s="314"/>
    </row>
    <row r="2" spans="1:9" ht="15.75" x14ac:dyDescent="0.2">
      <c r="A2" s="1341" t="s">
        <v>1834</v>
      </c>
      <c r="B2" s="1341"/>
      <c r="C2" s="1341"/>
      <c r="D2" s="1341"/>
      <c r="E2" s="1341"/>
      <c r="F2" s="1341"/>
      <c r="G2" s="1341"/>
    </row>
    <row r="3" spans="1:9" ht="15.75" x14ac:dyDescent="0.2">
      <c r="A3" s="1425" t="s">
        <v>1480</v>
      </c>
      <c r="B3" s="1245">
        <v>2023</v>
      </c>
      <c r="C3" s="1245"/>
      <c r="D3" s="1245"/>
      <c r="E3" s="1245">
        <v>2024</v>
      </c>
      <c r="F3" s="1245"/>
      <c r="G3" s="1245"/>
    </row>
    <row r="4" spans="1:9" ht="15.75" customHeight="1" x14ac:dyDescent="0.2">
      <c r="A4" s="1425"/>
      <c r="B4" s="1489" t="s">
        <v>1481</v>
      </c>
      <c r="C4" s="1490"/>
      <c r="D4" s="1491"/>
      <c r="E4" s="1489" t="s">
        <v>1481</v>
      </c>
      <c r="F4" s="1490"/>
      <c r="G4" s="1491"/>
    </row>
    <row r="5" spans="1:9" ht="12.75" customHeight="1" x14ac:dyDescent="0.2">
      <c r="A5" s="1425"/>
      <c r="B5" s="1358" t="s">
        <v>1482</v>
      </c>
      <c r="C5" s="1425" t="s">
        <v>182</v>
      </c>
      <c r="D5" s="1425" t="s">
        <v>183</v>
      </c>
      <c r="E5" s="1358" t="s">
        <v>1482</v>
      </c>
      <c r="F5" s="1425" t="s">
        <v>182</v>
      </c>
      <c r="G5" s="1425" t="s">
        <v>183</v>
      </c>
    </row>
    <row r="6" spans="1:9" ht="50.25" customHeight="1" x14ac:dyDescent="0.2">
      <c r="A6" s="1425"/>
      <c r="B6" s="1359"/>
      <c r="C6" s="1358"/>
      <c r="D6" s="1358"/>
      <c r="E6" s="1359"/>
      <c r="F6" s="1358"/>
      <c r="G6" s="1358"/>
    </row>
    <row r="7" spans="1:9" ht="35.25" customHeight="1" x14ac:dyDescent="0.2">
      <c r="A7" s="315" t="s">
        <v>1483</v>
      </c>
      <c r="B7" s="591">
        <v>153</v>
      </c>
      <c r="C7" s="918">
        <v>973.5</v>
      </c>
      <c r="D7" s="918">
        <v>6.25</v>
      </c>
      <c r="E7" s="591">
        <v>154.5</v>
      </c>
      <c r="F7" s="1031">
        <v>969</v>
      </c>
      <c r="G7" s="1031">
        <v>6.25</v>
      </c>
    </row>
    <row r="8" spans="1:9" ht="35.25" customHeight="1" x14ac:dyDescent="0.2">
      <c r="A8" s="315" t="s">
        <v>1484</v>
      </c>
      <c r="B8" s="918">
        <v>104.75</v>
      </c>
      <c r="C8" s="918">
        <v>819.75</v>
      </c>
      <c r="D8" s="918">
        <v>5.75</v>
      </c>
      <c r="E8" s="1031">
        <v>100.5</v>
      </c>
      <c r="F8" s="1031">
        <v>747</v>
      </c>
      <c r="G8" s="1031">
        <v>5.25</v>
      </c>
    </row>
    <row r="9" spans="1:9" ht="43.5" customHeight="1" x14ac:dyDescent="0.2">
      <c r="A9" s="315" t="s">
        <v>1485</v>
      </c>
      <c r="B9" s="606">
        <v>71</v>
      </c>
      <c r="C9" s="606">
        <v>529</v>
      </c>
      <c r="D9" s="606">
        <v>4</v>
      </c>
      <c r="E9" s="606">
        <v>70</v>
      </c>
      <c r="F9" s="606">
        <v>497</v>
      </c>
      <c r="G9" s="606">
        <v>4</v>
      </c>
    </row>
    <row r="10" spans="1:9" ht="43.5" customHeight="1" x14ac:dyDescent="0.2">
      <c r="A10" s="315" t="s">
        <v>1486</v>
      </c>
      <c r="B10" s="591">
        <v>68.5</v>
      </c>
      <c r="C10" s="591">
        <v>84.2</v>
      </c>
      <c r="D10" s="591">
        <v>92</v>
      </c>
      <c r="E10" s="591">
        <f>ROUND(E8/E7*100,1)</f>
        <v>65</v>
      </c>
      <c r="F10" s="591">
        <f>ROUND(F8/F7*100,1)</f>
        <v>77.099999999999994</v>
      </c>
      <c r="G10" s="591">
        <f>ROUND(G8/G7*100,1)</f>
        <v>84</v>
      </c>
    </row>
    <row r="11" spans="1:9" ht="43.5" customHeight="1" x14ac:dyDescent="0.2">
      <c r="A11" s="315" t="s">
        <v>1487</v>
      </c>
      <c r="B11" s="601">
        <v>0.7</v>
      </c>
      <c r="C11" s="601">
        <v>5.0999999999999996</v>
      </c>
      <c r="D11" s="596">
        <v>0.04</v>
      </c>
      <c r="E11" s="601">
        <f>ROUND(E9/1033409*10000,1)</f>
        <v>0.7</v>
      </c>
      <c r="F11" s="601">
        <f>ROUND(F9/1033409*10000,1)</f>
        <v>4.8</v>
      </c>
      <c r="G11" s="596">
        <f>ROUND(G9/1033409*10000,2)</f>
        <v>0.04</v>
      </c>
    </row>
    <row r="12" spans="1:9" ht="30.75" customHeight="1" x14ac:dyDescent="0.2">
      <c r="A12" s="379" t="s">
        <v>1488</v>
      </c>
      <c r="B12" s="607">
        <v>0.9</v>
      </c>
      <c r="C12" s="607">
        <v>6.3</v>
      </c>
      <c r="D12" s="607" t="s">
        <v>318</v>
      </c>
      <c r="E12" s="607">
        <v>0.9</v>
      </c>
      <c r="F12" s="607">
        <v>6.3</v>
      </c>
      <c r="G12" s="607" t="s">
        <v>318</v>
      </c>
    </row>
    <row r="13" spans="1:9" ht="40.5" customHeight="1" x14ac:dyDescent="0.2">
      <c r="A13" s="380" t="s">
        <v>1489</v>
      </c>
      <c r="B13" s="607">
        <v>1.3</v>
      </c>
      <c r="C13" s="607">
        <v>6.7</v>
      </c>
      <c r="D13" s="607" t="s">
        <v>318</v>
      </c>
      <c r="E13" s="607">
        <v>1.3</v>
      </c>
      <c r="F13" s="607">
        <v>6.6</v>
      </c>
      <c r="G13" s="607" t="s">
        <v>318</v>
      </c>
    </row>
  </sheetData>
  <mergeCells count="13">
    <mergeCell ref="E5:E6"/>
    <mergeCell ref="F5:F6"/>
    <mergeCell ref="G5:G6"/>
    <mergeCell ref="A1:G1"/>
    <mergeCell ref="A2:G2"/>
    <mergeCell ref="A3:A6"/>
    <mergeCell ref="B3:D3"/>
    <mergeCell ref="E3:G3"/>
    <mergeCell ref="B4:D4"/>
    <mergeCell ref="E4:G4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O27"/>
  <sheetViews>
    <sheetView zoomScaleNormal="100" workbookViewId="0">
      <selection activeCell="L4" sqref="L4"/>
    </sheetView>
  </sheetViews>
  <sheetFormatPr defaultColWidth="9.140625" defaultRowHeight="12.75" x14ac:dyDescent="0.2"/>
  <cols>
    <col min="1" max="1" width="15.28515625" style="35" customWidth="1"/>
    <col min="2" max="2" width="9.7109375" style="35" customWidth="1"/>
    <col min="3" max="6" width="6.7109375" style="35" customWidth="1"/>
    <col min="7" max="7" width="9.5703125" style="35" customWidth="1"/>
    <col min="8" max="8" width="8" style="35" customWidth="1"/>
    <col min="9" max="9" width="6.7109375" style="35" customWidth="1"/>
    <col min="10" max="10" width="5.85546875" style="35" customWidth="1"/>
    <col min="11" max="11" width="7.42578125" style="35" customWidth="1"/>
    <col min="12" max="228" width="8.85546875" style="35" customWidth="1"/>
    <col min="229" max="229" width="25.5703125" style="35" customWidth="1"/>
    <col min="230" max="230" width="5.7109375" style="35" customWidth="1"/>
    <col min="231" max="232" width="4.85546875" style="35" customWidth="1"/>
    <col min="233" max="233" width="6.7109375" style="35" customWidth="1"/>
    <col min="234" max="234" width="8.140625" style="35" customWidth="1"/>
    <col min="235" max="235" width="6.85546875" style="35" customWidth="1"/>
    <col min="236" max="236" width="4.85546875" style="35" customWidth="1"/>
    <col min="237" max="16384" width="9.140625" style="35"/>
  </cols>
  <sheetData>
    <row r="1" spans="1:13" ht="18.600000000000001" customHeight="1" x14ac:dyDescent="0.2">
      <c r="A1" s="1342" t="s">
        <v>1490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545"/>
    </row>
    <row r="2" spans="1:13" ht="14.45" customHeight="1" x14ac:dyDescent="0.2">
      <c r="A2" s="1695" t="s">
        <v>1860</v>
      </c>
      <c r="B2" s="1695"/>
      <c r="C2" s="1695"/>
      <c r="D2" s="1695"/>
      <c r="E2" s="1695"/>
      <c r="F2" s="1695"/>
      <c r="G2" s="1695"/>
      <c r="H2" s="1695"/>
      <c r="I2" s="1695"/>
      <c r="J2" s="1695"/>
      <c r="K2" s="1695"/>
      <c r="L2" s="546"/>
    </row>
    <row r="3" spans="1:13" s="316" customFormat="1" ht="73.150000000000006" customHeight="1" x14ac:dyDescent="0.2">
      <c r="A3" s="1552" t="s">
        <v>1491</v>
      </c>
      <c r="B3" s="1605"/>
      <c r="C3" s="1606"/>
      <c r="D3" s="1572" t="s">
        <v>1492</v>
      </c>
      <c r="E3" s="1498"/>
      <c r="F3" s="1498"/>
      <c r="G3" s="1499"/>
      <c r="H3" s="1696" t="s">
        <v>1493</v>
      </c>
      <c r="I3" s="1697"/>
      <c r="J3" s="1697"/>
      <c r="K3" s="1698"/>
      <c r="L3" s="547"/>
    </row>
    <row r="4" spans="1:13" s="316" customFormat="1" ht="80.45" customHeight="1" x14ac:dyDescent="0.2">
      <c r="A4" s="1609"/>
      <c r="B4" s="1610"/>
      <c r="C4" s="1611"/>
      <c r="D4" s="536" t="s">
        <v>1494</v>
      </c>
      <c r="E4" s="536" t="s">
        <v>1495</v>
      </c>
      <c r="F4" s="536" t="s">
        <v>1496</v>
      </c>
      <c r="G4" s="536" t="s">
        <v>1497</v>
      </c>
      <c r="H4" s="536" t="s">
        <v>1494</v>
      </c>
      <c r="I4" s="536" t="s">
        <v>1495</v>
      </c>
      <c r="J4" s="536" t="s">
        <v>1496</v>
      </c>
      <c r="K4" s="536" t="s">
        <v>1497</v>
      </c>
      <c r="L4" s="547"/>
    </row>
    <row r="5" spans="1:13" s="316" customFormat="1" ht="15" customHeight="1" x14ac:dyDescent="0.2">
      <c r="A5" s="1693">
        <v>2023</v>
      </c>
      <c r="B5" s="1694"/>
      <c r="C5" s="1694"/>
      <c r="D5" s="1694"/>
      <c r="E5" s="1694"/>
      <c r="F5" s="1694"/>
      <c r="G5" s="1694"/>
      <c r="H5" s="1694"/>
      <c r="I5" s="1694"/>
      <c r="J5" s="1694"/>
      <c r="K5" s="1694"/>
      <c r="L5" s="517"/>
    </row>
    <row r="6" spans="1:13" ht="20.45" customHeight="1" x14ac:dyDescent="0.2">
      <c r="A6" s="1711" t="s">
        <v>1498</v>
      </c>
      <c r="B6" s="1712"/>
      <c r="C6" s="1713"/>
      <c r="D6" s="611">
        <v>90.5</v>
      </c>
      <c r="E6" s="611">
        <v>7.8</v>
      </c>
      <c r="F6" s="611">
        <v>1.1000000000000001</v>
      </c>
      <c r="G6" s="611">
        <v>0.6</v>
      </c>
      <c r="H6" s="612">
        <v>100</v>
      </c>
      <c r="I6" s="612" t="s">
        <v>210</v>
      </c>
      <c r="J6" s="612" t="s">
        <v>210</v>
      </c>
      <c r="K6" s="612" t="s">
        <v>210</v>
      </c>
      <c r="L6" s="518"/>
    </row>
    <row r="7" spans="1:13" ht="16.899999999999999" customHeight="1" x14ac:dyDescent="0.2">
      <c r="A7" s="1711" t="s">
        <v>1499</v>
      </c>
      <c r="B7" s="1712"/>
      <c r="C7" s="1713"/>
      <c r="D7" s="611">
        <v>85.9</v>
      </c>
      <c r="E7" s="611">
        <v>8.9</v>
      </c>
      <c r="F7" s="611">
        <v>2.88</v>
      </c>
      <c r="G7" s="611">
        <v>2.34</v>
      </c>
      <c r="H7" s="612">
        <v>95.1</v>
      </c>
      <c r="I7" s="612">
        <v>3.87</v>
      </c>
      <c r="J7" s="612">
        <v>0.68</v>
      </c>
      <c r="K7" s="612">
        <v>0.37</v>
      </c>
      <c r="L7" s="336"/>
      <c r="M7" s="317"/>
    </row>
    <row r="8" spans="1:13" ht="29.45" customHeight="1" x14ac:dyDescent="0.2">
      <c r="A8" s="1711" t="s">
        <v>1500</v>
      </c>
      <c r="B8" s="1712"/>
      <c r="C8" s="1713"/>
      <c r="D8" s="611">
        <v>86.2</v>
      </c>
      <c r="E8" s="611">
        <v>9</v>
      </c>
      <c r="F8" s="611">
        <v>2.67</v>
      </c>
      <c r="G8" s="611">
        <v>2.14</v>
      </c>
      <c r="H8" s="612">
        <v>93</v>
      </c>
      <c r="I8" s="612">
        <v>4.95</v>
      </c>
      <c r="J8" s="612">
        <v>1.35</v>
      </c>
      <c r="K8" s="612">
        <v>0.68</v>
      </c>
      <c r="L8" s="336"/>
      <c r="M8" s="317"/>
    </row>
    <row r="9" spans="1:13" ht="73.5" hidden="1" customHeight="1" x14ac:dyDescent="0.2">
      <c r="A9" s="610"/>
      <c r="B9" s="610"/>
      <c r="C9" s="610"/>
      <c r="D9" s="610"/>
      <c r="E9" s="610"/>
      <c r="F9" s="610"/>
      <c r="G9" s="610"/>
      <c r="H9" s="610"/>
      <c r="I9" s="610"/>
      <c r="J9" s="610"/>
      <c r="K9" s="610"/>
    </row>
    <row r="10" spans="1:13" ht="15" customHeight="1" x14ac:dyDescent="0.2">
      <c r="A10" s="1693">
        <v>2024</v>
      </c>
      <c r="B10" s="1694"/>
      <c r="C10" s="1694"/>
      <c r="D10" s="1694"/>
      <c r="E10" s="1694"/>
      <c r="F10" s="1694"/>
      <c r="G10" s="1694"/>
      <c r="H10" s="1694"/>
      <c r="I10" s="1694"/>
      <c r="J10" s="1694"/>
      <c r="K10" s="1694"/>
      <c r="L10" s="517"/>
    </row>
    <row r="11" spans="1:13" ht="15" customHeight="1" x14ac:dyDescent="0.2">
      <c r="A11" s="1711" t="s">
        <v>1498</v>
      </c>
      <c r="B11" s="1712"/>
      <c r="C11" s="1713"/>
      <c r="D11" s="611">
        <v>90.9</v>
      </c>
      <c r="E11" s="611">
        <v>6.7</v>
      </c>
      <c r="F11" s="611">
        <v>1.4</v>
      </c>
      <c r="G11" s="611">
        <v>1</v>
      </c>
      <c r="H11" s="612">
        <v>99.9</v>
      </c>
      <c r="I11" s="612">
        <v>0.1</v>
      </c>
      <c r="J11" s="612" t="s">
        <v>210</v>
      </c>
      <c r="K11" s="612" t="s">
        <v>210</v>
      </c>
      <c r="L11" s="519"/>
    </row>
    <row r="12" spans="1:13" ht="15" customHeight="1" x14ac:dyDescent="0.2">
      <c r="A12" s="1711" t="s">
        <v>1499</v>
      </c>
      <c r="B12" s="1712"/>
      <c r="C12" s="1713"/>
      <c r="D12" s="1178">
        <v>85.95</v>
      </c>
      <c r="E12" s="1178">
        <v>8.94</v>
      </c>
      <c r="F12" s="1178">
        <v>2.84</v>
      </c>
      <c r="G12" s="1178">
        <v>2.2599999999999998</v>
      </c>
      <c r="H12" s="1178">
        <v>95.36</v>
      </c>
      <c r="I12" s="1178">
        <v>3.68</v>
      </c>
      <c r="J12" s="1178">
        <v>0.61</v>
      </c>
      <c r="K12" s="1178">
        <v>0.35</v>
      </c>
      <c r="L12" s="520"/>
    </row>
    <row r="13" spans="1:13" ht="27.6" customHeight="1" x14ac:dyDescent="0.2">
      <c r="A13" s="1711" t="s">
        <v>1500</v>
      </c>
      <c r="B13" s="1712"/>
      <c r="C13" s="1713"/>
      <c r="D13" s="1179">
        <v>86.97</v>
      </c>
      <c r="E13" s="1179">
        <v>8.69</v>
      </c>
      <c r="F13" s="1179">
        <v>2.4300000000000002</v>
      </c>
      <c r="G13" s="1179">
        <v>1.91</v>
      </c>
      <c r="H13" s="1180">
        <v>92.93</v>
      </c>
      <c r="I13" s="1180">
        <v>4.8899999999999997</v>
      </c>
      <c r="J13" s="1180">
        <v>1.52</v>
      </c>
      <c r="K13" s="1180">
        <v>0.67</v>
      </c>
      <c r="L13" s="520"/>
    </row>
    <row r="14" spans="1:13" ht="25.15" customHeight="1" x14ac:dyDescent="0.25">
      <c r="A14" s="1700" t="s">
        <v>1861</v>
      </c>
      <c r="B14" s="1700"/>
      <c r="C14" s="1700"/>
      <c r="D14" s="1482"/>
      <c r="E14" s="1482"/>
      <c r="F14" s="1482"/>
      <c r="G14" s="1482"/>
      <c r="H14" s="1482"/>
      <c r="I14" s="1482"/>
      <c r="J14" s="1482"/>
      <c r="K14" s="1482"/>
    </row>
    <row r="15" spans="1:13" ht="15.75" x14ac:dyDescent="0.2">
      <c r="A15" s="1552" t="s">
        <v>1491</v>
      </c>
      <c r="B15" s="1605"/>
      <c r="C15" s="1606"/>
      <c r="D15" s="1233" t="s">
        <v>1501</v>
      </c>
      <c r="E15" s="1234"/>
      <c r="F15" s="1234"/>
      <c r="G15" s="1234"/>
      <c r="H15" s="1234"/>
      <c r="I15" s="1234"/>
      <c r="J15" s="1234"/>
      <c r="K15" s="1235"/>
    </row>
    <row r="16" spans="1:13" ht="84.6" customHeight="1" x14ac:dyDescent="0.2">
      <c r="A16" s="1553"/>
      <c r="B16" s="1607"/>
      <c r="C16" s="1608"/>
      <c r="D16" s="1572" t="s">
        <v>1669</v>
      </c>
      <c r="E16" s="1498"/>
      <c r="F16" s="1498"/>
      <c r="G16" s="1499"/>
      <c r="H16" s="1572" t="s">
        <v>1544</v>
      </c>
      <c r="I16" s="1498"/>
      <c r="J16" s="1498"/>
      <c r="K16" s="1499"/>
    </row>
    <row r="17" spans="1:15" x14ac:dyDescent="0.2">
      <c r="A17" s="1609"/>
      <c r="B17" s="1610"/>
      <c r="C17" s="1611"/>
      <c r="D17" s="1701">
        <v>2023</v>
      </c>
      <c r="E17" s="1702"/>
      <c r="F17" s="1701">
        <v>2024</v>
      </c>
      <c r="G17" s="1702"/>
      <c r="H17" s="1701">
        <v>2023</v>
      </c>
      <c r="I17" s="1702"/>
      <c r="J17" s="1701">
        <v>2024</v>
      </c>
      <c r="K17" s="1702"/>
    </row>
    <row r="18" spans="1:15" ht="13.15" customHeight="1" x14ac:dyDescent="0.2">
      <c r="A18" s="1653" t="s">
        <v>64</v>
      </c>
      <c r="B18" s="1699"/>
      <c r="C18" s="1654"/>
      <c r="D18" s="1714">
        <v>51</v>
      </c>
      <c r="E18" s="1715"/>
      <c r="F18" s="1714">
        <v>50.2</v>
      </c>
      <c r="G18" s="1715"/>
      <c r="H18" s="1714">
        <v>8.1</v>
      </c>
      <c r="I18" s="1715"/>
      <c r="J18" s="1714">
        <v>8.6999999999999993</v>
      </c>
      <c r="K18" s="1715"/>
    </row>
    <row r="19" spans="1:15" ht="13.15" customHeight="1" x14ac:dyDescent="0.2">
      <c r="A19" s="1653" t="s">
        <v>146</v>
      </c>
      <c r="B19" s="1699"/>
      <c r="C19" s="1654"/>
      <c r="D19" s="1209">
        <v>80.099999999999994</v>
      </c>
      <c r="E19" s="1208"/>
      <c r="F19" s="1209">
        <v>79.400000000000006</v>
      </c>
      <c r="G19" s="1208"/>
      <c r="H19" s="1209">
        <v>9.8000000000000007</v>
      </c>
      <c r="I19" s="1208"/>
      <c r="J19" s="1716">
        <v>10</v>
      </c>
      <c r="K19" s="1717"/>
    </row>
    <row r="20" spans="1:15" ht="27.6" customHeight="1" x14ac:dyDescent="0.2">
      <c r="A20" s="1703" t="s">
        <v>1500</v>
      </c>
      <c r="B20" s="1704"/>
      <c r="C20" s="1705"/>
      <c r="D20" s="1209">
        <v>73.2</v>
      </c>
      <c r="E20" s="1208"/>
      <c r="F20" s="1209">
        <v>72.400000000000006</v>
      </c>
      <c r="G20" s="1208"/>
      <c r="H20" s="1209">
        <v>12.3</v>
      </c>
      <c r="I20" s="1208"/>
      <c r="J20" s="1209">
        <v>12.3</v>
      </c>
      <c r="K20" s="1208"/>
    </row>
    <row r="21" spans="1:15" s="77" customFormat="1" ht="32.450000000000003" customHeight="1" x14ac:dyDescent="0.25">
      <c r="A21" s="1708" t="s">
        <v>1862</v>
      </c>
      <c r="B21" s="1708"/>
      <c r="C21" s="1708"/>
      <c r="D21" s="1708"/>
      <c r="E21" s="1708"/>
      <c r="F21" s="1708"/>
      <c r="G21" s="1708"/>
      <c r="H21" s="1708"/>
      <c r="I21" s="1708"/>
      <c r="J21" s="1708"/>
      <c r="K21" s="1708"/>
    </row>
    <row r="22" spans="1:15" s="77" customFormat="1" ht="22.15" customHeight="1" x14ac:dyDescent="0.2">
      <c r="A22" s="1495" t="s">
        <v>1491</v>
      </c>
      <c r="B22" s="1245">
        <v>2023</v>
      </c>
      <c r="C22" s="1245"/>
      <c r="D22" s="1245"/>
      <c r="E22" s="1245"/>
      <c r="F22" s="1245"/>
      <c r="G22" s="1245">
        <v>2024</v>
      </c>
      <c r="H22" s="1245"/>
      <c r="I22" s="1245"/>
      <c r="J22" s="1245"/>
      <c r="K22" s="1245"/>
    </row>
    <row r="23" spans="1:15" s="77" customFormat="1" ht="33.6" customHeight="1" x14ac:dyDescent="0.2">
      <c r="A23" s="1495"/>
      <c r="B23" s="1707" t="s">
        <v>1502</v>
      </c>
      <c r="C23" s="1470" t="s">
        <v>1481</v>
      </c>
      <c r="D23" s="1471"/>
      <c r="E23" s="1471"/>
      <c r="F23" s="1472"/>
      <c r="G23" s="1707" t="s">
        <v>1502</v>
      </c>
      <c r="H23" s="1470" t="s">
        <v>1481</v>
      </c>
      <c r="I23" s="1471"/>
      <c r="J23" s="1471"/>
      <c r="K23" s="1472"/>
    </row>
    <row r="24" spans="1:15" s="77" customFormat="1" ht="33.6" customHeight="1" x14ac:dyDescent="0.2">
      <c r="A24" s="1495"/>
      <c r="B24" s="1709"/>
      <c r="C24" s="1706" t="s">
        <v>1503</v>
      </c>
      <c r="D24" s="1706" t="s">
        <v>1504</v>
      </c>
      <c r="E24" s="1706" t="s">
        <v>1670</v>
      </c>
      <c r="F24" s="1706" t="s">
        <v>1671</v>
      </c>
      <c r="G24" s="1709"/>
      <c r="H24" s="1706" t="s">
        <v>1503</v>
      </c>
      <c r="I24" s="1706" t="s">
        <v>1504</v>
      </c>
      <c r="J24" s="1706" t="s">
        <v>1670</v>
      </c>
      <c r="K24" s="1706" t="s">
        <v>1671</v>
      </c>
    </row>
    <row r="25" spans="1:15" s="77" customFormat="1" ht="60.6" customHeight="1" x14ac:dyDescent="0.2">
      <c r="A25" s="1495"/>
      <c r="B25" s="1710"/>
      <c r="C25" s="1707"/>
      <c r="D25" s="1707"/>
      <c r="E25" s="1707"/>
      <c r="F25" s="1707"/>
      <c r="G25" s="1710"/>
      <c r="H25" s="1707"/>
      <c r="I25" s="1707"/>
      <c r="J25" s="1707"/>
      <c r="K25" s="1707"/>
    </row>
    <row r="26" spans="1:15" s="77" customFormat="1" ht="30.6" customHeight="1" x14ac:dyDescent="0.2">
      <c r="A26" s="433" t="s">
        <v>1505</v>
      </c>
      <c r="B26" s="614">
        <v>329730</v>
      </c>
      <c r="C26" s="613">
        <v>18</v>
      </c>
      <c r="D26" s="613">
        <v>82</v>
      </c>
      <c r="E26" s="613">
        <v>34</v>
      </c>
      <c r="F26" s="613">
        <v>13.4</v>
      </c>
      <c r="G26" s="614">
        <v>319072</v>
      </c>
      <c r="H26" s="613">
        <v>16.7</v>
      </c>
      <c r="I26" s="613">
        <v>83.3</v>
      </c>
      <c r="J26" s="613">
        <v>30.8</v>
      </c>
      <c r="K26" s="613">
        <v>17.7</v>
      </c>
    </row>
    <row r="27" spans="1:15" s="77" customFormat="1" ht="30" customHeight="1" x14ac:dyDescent="0.2">
      <c r="A27" s="885" t="s">
        <v>146</v>
      </c>
      <c r="B27" s="789">
        <v>40438033</v>
      </c>
      <c r="C27" s="615">
        <v>17.3</v>
      </c>
      <c r="D27" s="615">
        <v>82.7</v>
      </c>
      <c r="E27" s="615">
        <v>29.3</v>
      </c>
      <c r="F27" s="615">
        <v>13.4</v>
      </c>
      <c r="G27" s="1143">
        <v>38494796</v>
      </c>
      <c r="H27" s="615">
        <v>16.3</v>
      </c>
      <c r="I27" s="615">
        <v>83.7</v>
      </c>
      <c r="J27" s="615">
        <v>29.9</v>
      </c>
      <c r="K27" s="615">
        <v>13.8</v>
      </c>
      <c r="M27" s="354"/>
      <c r="N27" s="354"/>
      <c r="O27" s="354"/>
    </row>
  </sheetData>
  <mergeCells count="53">
    <mergeCell ref="D18:E18"/>
    <mergeCell ref="F18:G18"/>
    <mergeCell ref="H18:I18"/>
    <mergeCell ref="J18:K18"/>
    <mergeCell ref="D19:E19"/>
    <mergeCell ref="F19:G19"/>
    <mergeCell ref="H19:I19"/>
    <mergeCell ref="J19:K19"/>
    <mergeCell ref="A13:C13"/>
    <mergeCell ref="A12:C12"/>
    <mergeCell ref="A6:C6"/>
    <mergeCell ref="A7:C7"/>
    <mergeCell ref="A8:C8"/>
    <mergeCell ref="A10:K10"/>
    <mergeCell ref="A11:C11"/>
    <mergeCell ref="K24:K25"/>
    <mergeCell ref="A21:K21"/>
    <mergeCell ref="A22:A25"/>
    <mergeCell ref="B22:F22"/>
    <mergeCell ref="G22:K22"/>
    <mergeCell ref="B23:B25"/>
    <mergeCell ref="C23:F23"/>
    <mergeCell ref="G23:G25"/>
    <mergeCell ref="H23:K23"/>
    <mergeCell ref="C24:C25"/>
    <mergeCell ref="D24:D25"/>
    <mergeCell ref="E24:E25"/>
    <mergeCell ref="F24:F25"/>
    <mergeCell ref="H24:H25"/>
    <mergeCell ref="I24:I25"/>
    <mergeCell ref="J24:J25"/>
    <mergeCell ref="J20:K20"/>
    <mergeCell ref="A18:C18"/>
    <mergeCell ref="A14:K14"/>
    <mergeCell ref="A15:C17"/>
    <mergeCell ref="D15:K15"/>
    <mergeCell ref="D16:G16"/>
    <mergeCell ref="H16:K16"/>
    <mergeCell ref="D17:E17"/>
    <mergeCell ref="F17:G17"/>
    <mergeCell ref="H17:I17"/>
    <mergeCell ref="J17:K17"/>
    <mergeCell ref="A19:C19"/>
    <mergeCell ref="A20:C20"/>
    <mergeCell ref="D20:E20"/>
    <mergeCell ref="F20:G20"/>
    <mergeCell ref="H20:I20"/>
    <mergeCell ref="A5:K5"/>
    <mergeCell ref="A1:K1"/>
    <mergeCell ref="A2:K2"/>
    <mergeCell ref="D3:G3"/>
    <mergeCell ref="H3:K3"/>
    <mergeCell ref="A3:C4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D20"/>
  <sheetViews>
    <sheetView zoomScaleNormal="100" workbookViewId="0">
      <selection sqref="A1:C1"/>
    </sheetView>
  </sheetViews>
  <sheetFormatPr defaultRowHeight="12.75" x14ac:dyDescent="0.2"/>
  <cols>
    <col min="1" max="1" width="63.28515625" customWidth="1"/>
    <col min="2" max="3" width="14.28515625" bestFit="1" customWidth="1"/>
  </cols>
  <sheetData>
    <row r="1" spans="1:4" ht="19.149999999999999" customHeight="1" x14ac:dyDescent="0.25">
      <c r="A1" s="1492" t="s">
        <v>1591</v>
      </c>
      <c r="B1" s="1492"/>
      <c r="C1" s="1492"/>
      <c r="D1" s="318"/>
    </row>
    <row r="2" spans="1:4" ht="13.9" customHeight="1" x14ac:dyDescent="0.25">
      <c r="A2" s="1493" t="s">
        <v>1863</v>
      </c>
      <c r="B2" s="1493"/>
      <c r="C2" s="1493"/>
      <c r="D2" s="318"/>
    </row>
    <row r="3" spans="1:4" ht="26.45" customHeight="1" x14ac:dyDescent="0.25">
      <c r="A3" s="319" t="s">
        <v>812</v>
      </c>
      <c r="B3" s="184">
        <v>2023</v>
      </c>
      <c r="C3" s="184">
        <v>2024</v>
      </c>
      <c r="D3" s="318"/>
    </row>
    <row r="4" spans="1:4" ht="24.6" customHeight="1" x14ac:dyDescent="0.25">
      <c r="A4" s="189" t="s">
        <v>1506</v>
      </c>
      <c r="B4" s="42">
        <v>5</v>
      </c>
      <c r="C4" s="42">
        <v>5</v>
      </c>
      <c r="D4" s="318"/>
    </row>
    <row r="5" spans="1:4" ht="34.9" customHeight="1" x14ac:dyDescent="0.25">
      <c r="A5" s="189" t="s">
        <v>1507</v>
      </c>
      <c r="B5" s="42">
        <v>33</v>
      </c>
      <c r="C5" s="42">
        <v>33</v>
      </c>
      <c r="D5" s="318"/>
    </row>
    <row r="6" spans="1:4" ht="54.6" customHeight="1" x14ac:dyDescent="0.25">
      <c r="A6" s="189" t="s">
        <v>1508</v>
      </c>
      <c r="B6" s="44">
        <v>293.25</v>
      </c>
      <c r="C6" s="44">
        <v>296</v>
      </c>
      <c r="D6" s="318"/>
    </row>
    <row r="7" spans="1:4" ht="54.6" customHeight="1" x14ac:dyDescent="0.25">
      <c r="A7" s="189" t="s">
        <v>1509</v>
      </c>
      <c r="B7" s="44">
        <v>283.75</v>
      </c>
      <c r="C7" s="44">
        <v>292.25</v>
      </c>
      <c r="D7" s="318"/>
    </row>
    <row r="8" spans="1:4" ht="54.6" customHeight="1" x14ac:dyDescent="0.25">
      <c r="A8" s="189" t="s">
        <v>1510</v>
      </c>
      <c r="B8" s="42">
        <v>279</v>
      </c>
      <c r="C8" s="42">
        <v>291</v>
      </c>
      <c r="D8" s="318"/>
    </row>
    <row r="9" spans="1:4" ht="33" customHeight="1" x14ac:dyDescent="0.25">
      <c r="A9" s="189" t="s">
        <v>1511</v>
      </c>
      <c r="B9" s="42">
        <v>2.7</v>
      </c>
      <c r="C9" s="42">
        <v>2.8</v>
      </c>
      <c r="D9" s="318"/>
    </row>
    <row r="10" spans="1:4" ht="33" customHeight="1" x14ac:dyDescent="0.25">
      <c r="A10" s="38" t="s">
        <v>1512</v>
      </c>
      <c r="B10" s="320">
        <v>35</v>
      </c>
      <c r="C10" s="320">
        <v>35</v>
      </c>
      <c r="D10" s="318"/>
    </row>
    <row r="11" spans="1:4" ht="23.45" customHeight="1" x14ac:dyDescent="0.25">
      <c r="A11" s="319" t="s">
        <v>1085</v>
      </c>
      <c r="B11" s="320">
        <v>30</v>
      </c>
      <c r="C11" s="320">
        <v>30</v>
      </c>
      <c r="D11" s="318"/>
    </row>
    <row r="12" spans="1:4" ht="23.45" customHeight="1" x14ac:dyDescent="0.25">
      <c r="A12" s="319" t="s">
        <v>1086</v>
      </c>
      <c r="B12" s="42">
        <v>5</v>
      </c>
      <c r="C12" s="42">
        <v>5</v>
      </c>
      <c r="D12" s="318"/>
    </row>
    <row r="13" spans="1:4" ht="21.6" customHeight="1" x14ac:dyDescent="0.25">
      <c r="A13" s="38" t="s">
        <v>826</v>
      </c>
      <c r="B13" s="42">
        <v>4.4000000000000004</v>
      </c>
      <c r="C13" s="42">
        <v>4</v>
      </c>
      <c r="D13" s="318"/>
    </row>
    <row r="14" spans="1:4" ht="21.6" customHeight="1" x14ac:dyDescent="0.25">
      <c r="A14" s="189" t="s">
        <v>1088</v>
      </c>
      <c r="B14" s="321">
        <v>6.4</v>
      </c>
      <c r="C14" s="321">
        <v>6.2</v>
      </c>
      <c r="D14" s="318"/>
    </row>
    <row r="15" spans="1:4" ht="21.6" customHeight="1" x14ac:dyDescent="0.25">
      <c r="A15" s="38" t="s">
        <v>844</v>
      </c>
      <c r="B15" s="321">
        <v>323.2</v>
      </c>
      <c r="C15" s="321">
        <v>309.89999999999998</v>
      </c>
      <c r="D15" s="318"/>
    </row>
    <row r="16" spans="1:4" ht="34.9" customHeight="1" x14ac:dyDescent="0.25">
      <c r="A16" s="189" t="s">
        <v>1532</v>
      </c>
      <c r="B16" s="322">
        <v>583018</v>
      </c>
      <c r="C16" s="322">
        <v>611402</v>
      </c>
      <c r="D16" s="318"/>
    </row>
    <row r="17" spans="1:4" ht="25.15" customHeight="1" x14ac:dyDescent="0.25">
      <c r="A17" s="189" t="s">
        <v>970</v>
      </c>
      <c r="B17" s="42">
        <v>0.6</v>
      </c>
      <c r="C17" s="42">
        <v>0.6</v>
      </c>
      <c r="D17" s="318"/>
    </row>
    <row r="18" spans="1:4" s="274" customFormat="1" ht="22.9" customHeight="1" x14ac:dyDescent="0.2">
      <c r="A18" s="549" t="s">
        <v>1513</v>
      </c>
      <c r="B18" s="323">
        <v>9015</v>
      </c>
      <c r="C18" s="323">
        <v>9634</v>
      </c>
    </row>
    <row r="19" spans="1:4" x14ac:dyDescent="0.2">
      <c r="A19" s="277"/>
    </row>
    <row r="20" spans="1:4" x14ac:dyDescent="0.2">
      <c r="A20" s="277"/>
    </row>
  </sheetData>
  <mergeCells count="2">
    <mergeCell ref="A1:C1"/>
    <mergeCell ref="A2:C2"/>
  </mergeCells>
  <pageMargins left="0.59055118110236215" right="0.59055118110236215" top="0.39370078740157483" bottom="0.78740157480314965" header="0" footer="0"/>
  <pageSetup paperSize="9" scale="95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H21"/>
  <sheetViews>
    <sheetView zoomScaleNormal="100" workbookViewId="0">
      <selection activeCell="G21" sqref="G21"/>
    </sheetView>
  </sheetViews>
  <sheetFormatPr defaultColWidth="9.140625" defaultRowHeight="15.75" x14ac:dyDescent="0.25"/>
  <cols>
    <col min="1" max="1" width="42.85546875" style="183" customWidth="1"/>
    <col min="2" max="2" width="15.7109375" style="134" customWidth="1"/>
    <col min="3" max="3" width="15.7109375" style="138" customWidth="1"/>
    <col min="4" max="5" width="15.7109375" style="134" customWidth="1"/>
    <col min="6" max="6" width="15.7109375" style="138" customWidth="1"/>
    <col min="7" max="7" width="15.7109375" style="134" customWidth="1"/>
    <col min="8" max="16384" width="9.140625" style="134"/>
  </cols>
  <sheetData>
    <row r="1" spans="1:8" x14ac:dyDescent="0.25">
      <c r="A1" s="1229" t="s">
        <v>1864</v>
      </c>
      <c r="B1" s="1229"/>
      <c r="C1" s="1229"/>
      <c r="D1" s="1229"/>
      <c r="E1" s="1229"/>
      <c r="F1" s="1229"/>
      <c r="G1" s="1229"/>
    </row>
    <row r="2" spans="1:8" x14ac:dyDescent="0.25">
      <c r="A2" s="402"/>
      <c r="B2" s="402"/>
      <c r="C2" s="402"/>
      <c r="D2" s="402"/>
      <c r="E2" s="402"/>
      <c r="F2" s="402"/>
      <c r="G2" s="402"/>
    </row>
    <row r="3" spans="1:8" ht="27.6" customHeight="1" x14ac:dyDescent="0.25">
      <c r="A3" s="1425" t="s">
        <v>1514</v>
      </c>
      <c r="B3" s="1245">
        <v>2023</v>
      </c>
      <c r="C3" s="1245"/>
      <c r="D3" s="1245"/>
      <c r="E3" s="1245">
        <v>2024</v>
      </c>
      <c r="F3" s="1245"/>
      <c r="G3" s="1245"/>
    </row>
    <row r="4" spans="1:8" ht="27.6" customHeight="1" x14ac:dyDescent="0.25">
      <c r="A4" s="1425"/>
      <c r="B4" s="1425" t="s">
        <v>1515</v>
      </c>
      <c r="C4" s="1425"/>
      <c r="D4" s="1425"/>
      <c r="E4" s="1425" t="s">
        <v>1515</v>
      </c>
      <c r="F4" s="1425"/>
      <c r="G4" s="1425"/>
    </row>
    <row r="5" spans="1:8" ht="27.6" customHeight="1" x14ac:dyDescent="0.25">
      <c r="A5" s="1425"/>
      <c r="B5" s="908" t="s">
        <v>1516</v>
      </c>
      <c r="C5" s="538" t="s">
        <v>1484</v>
      </c>
      <c r="D5" s="908" t="s">
        <v>1517</v>
      </c>
      <c r="E5" s="411" t="s">
        <v>1516</v>
      </c>
      <c r="F5" s="409" t="s">
        <v>1484</v>
      </c>
      <c r="G5" s="411" t="s">
        <v>1517</v>
      </c>
    </row>
    <row r="6" spans="1:8" ht="26.45" customHeight="1" x14ac:dyDescent="0.25">
      <c r="A6" s="416" t="s">
        <v>1518</v>
      </c>
      <c r="B6" s="324">
        <v>124.5</v>
      </c>
      <c r="C6" s="325">
        <v>120.5</v>
      </c>
      <c r="D6" s="326">
        <v>119</v>
      </c>
      <c r="E6" s="324">
        <v>121.25</v>
      </c>
      <c r="F6" s="325">
        <v>118.75</v>
      </c>
      <c r="G6" s="326">
        <v>120</v>
      </c>
    </row>
    <row r="7" spans="1:8" ht="26.45" customHeight="1" x14ac:dyDescent="0.25">
      <c r="A7" s="416" t="s">
        <v>1519</v>
      </c>
      <c r="B7" s="324">
        <v>10</v>
      </c>
      <c r="C7" s="325">
        <v>9.25</v>
      </c>
      <c r="D7" s="597">
        <v>11</v>
      </c>
      <c r="E7" s="324">
        <v>10.75</v>
      </c>
      <c r="F7" s="325">
        <v>10.75</v>
      </c>
      <c r="G7" s="597">
        <v>13</v>
      </c>
    </row>
    <row r="8" spans="1:8" ht="26.45" customHeight="1" x14ac:dyDescent="0.25">
      <c r="A8" s="416" t="s">
        <v>1520</v>
      </c>
      <c r="B8" s="324">
        <v>25.5</v>
      </c>
      <c r="C8" s="325">
        <v>24.5</v>
      </c>
      <c r="D8" s="597">
        <v>24</v>
      </c>
      <c r="E8" s="324">
        <v>27.75</v>
      </c>
      <c r="F8" s="325">
        <v>27.75</v>
      </c>
      <c r="G8" s="597">
        <v>24</v>
      </c>
    </row>
    <row r="9" spans="1:8" ht="26.45" customHeight="1" x14ac:dyDescent="0.25">
      <c r="A9" s="416" t="s">
        <v>1521</v>
      </c>
      <c r="B9" s="324">
        <v>45</v>
      </c>
      <c r="C9" s="325">
        <v>42.25</v>
      </c>
      <c r="D9" s="326">
        <v>45</v>
      </c>
      <c r="E9" s="324">
        <v>44.75</v>
      </c>
      <c r="F9" s="325">
        <v>44.25</v>
      </c>
      <c r="G9" s="326">
        <v>47</v>
      </c>
    </row>
    <row r="10" spans="1:8" ht="26.45" customHeight="1" x14ac:dyDescent="0.25">
      <c r="A10" s="416" t="s">
        <v>1522</v>
      </c>
      <c r="B10" s="324">
        <v>26</v>
      </c>
      <c r="C10" s="325">
        <v>25.75</v>
      </c>
      <c r="D10" s="326">
        <v>25</v>
      </c>
      <c r="E10" s="324">
        <v>23.25</v>
      </c>
      <c r="F10" s="325">
        <v>23.25</v>
      </c>
      <c r="G10" s="326">
        <v>23</v>
      </c>
    </row>
    <row r="11" spans="1:8" ht="26.45" customHeight="1" x14ac:dyDescent="0.25">
      <c r="A11" s="416" t="s">
        <v>1523</v>
      </c>
      <c r="B11" s="324">
        <v>23.25</v>
      </c>
      <c r="C11" s="325">
        <v>23.25</v>
      </c>
      <c r="D11" s="326">
        <v>21</v>
      </c>
      <c r="E11" s="324">
        <v>21.25</v>
      </c>
      <c r="F11" s="325">
        <v>21.25</v>
      </c>
      <c r="G11" s="326">
        <v>20</v>
      </c>
    </row>
    <row r="12" spans="1:8" ht="26.45" customHeight="1" x14ac:dyDescent="0.25">
      <c r="A12" s="327" t="s">
        <v>1524</v>
      </c>
      <c r="B12" s="328">
        <v>254.25</v>
      </c>
      <c r="C12" s="328">
        <v>245.5</v>
      </c>
      <c r="D12" s="329">
        <v>245</v>
      </c>
      <c r="E12" s="328">
        <v>249</v>
      </c>
      <c r="F12" s="328">
        <v>246</v>
      </c>
      <c r="G12" s="329">
        <v>247</v>
      </c>
      <c r="H12" s="330"/>
    </row>
    <row r="13" spans="1:8" ht="17.45" customHeight="1" x14ac:dyDescent="0.25">
      <c r="A13" s="331"/>
      <c r="B13" s="332"/>
      <c r="C13" s="332"/>
      <c r="D13" s="333"/>
      <c r="E13" s="332"/>
      <c r="F13" s="332"/>
      <c r="G13" s="333"/>
      <c r="H13" s="330"/>
    </row>
    <row r="14" spans="1:8" s="335" customFormat="1" ht="25.15" customHeight="1" x14ac:dyDescent="0.25">
      <c r="A14" s="1342" t="s">
        <v>1865</v>
      </c>
      <c r="B14" s="1342"/>
      <c r="C14" s="1342"/>
      <c r="D14" s="1342"/>
      <c r="E14" s="1342"/>
      <c r="F14" s="1342"/>
      <c r="G14" s="1342"/>
      <c r="H14" s="334"/>
    </row>
    <row r="15" spans="1:8" ht="16.149999999999999" customHeight="1" x14ac:dyDescent="0.25">
      <c r="A15" s="1364" t="s">
        <v>1592</v>
      </c>
      <c r="B15" s="1364"/>
      <c r="C15" s="1364"/>
      <c r="D15" s="1364"/>
      <c r="E15" s="1364"/>
      <c r="F15" s="1364"/>
      <c r="G15" s="1364"/>
      <c r="H15" s="330"/>
    </row>
    <row r="16" spans="1:8" ht="46.9" customHeight="1" x14ac:dyDescent="0.25">
      <c r="A16" s="416"/>
      <c r="B16" s="1425" t="s">
        <v>1746</v>
      </c>
      <c r="C16" s="1425"/>
      <c r="D16" s="395" t="s">
        <v>1903</v>
      </c>
      <c r="E16" s="1425" t="s">
        <v>1866</v>
      </c>
      <c r="F16" s="1425"/>
      <c r="G16" s="395" t="s">
        <v>1904</v>
      </c>
    </row>
    <row r="17" spans="1:7" ht="26.45" customHeight="1" x14ac:dyDescent="0.25">
      <c r="A17" s="416" t="s">
        <v>1518</v>
      </c>
      <c r="B17" s="1425">
        <v>1.4</v>
      </c>
      <c r="C17" s="1425"/>
      <c r="D17" s="1029">
        <v>1.1000000000000001</v>
      </c>
      <c r="E17" s="1425">
        <v>1.1599999999999999</v>
      </c>
      <c r="F17" s="1425"/>
      <c r="G17" s="548">
        <v>1.2</v>
      </c>
    </row>
    <row r="18" spans="1:7" ht="26.45" customHeight="1" x14ac:dyDescent="0.25">
      <c r="A18" s="416" t="s">
        <v>1520</v>
      </c>
      <c r="B18" s="1718">
        <v>1</v>
      </c>
      <c r="C18" s="1718"/>
      <c r="D18" s="1029">
        <v>1.38</v>
      </c>
      <c r="E18" s="1718">
        <v>1.19</v>
      </c>
      <c r="F18" s="1718"/>
      <c r="G18" s="548">
        <v>1.38</v>
      </c>
    </row>
    <row r="19" spans="1:7" ht="26.45" customHeight="1" x14ac:dyDescent="0.25">
      <c r="A19" s="416" t="s">
        <v>1521</v>
      </c>
      <c r="B19" s="1425">
        <v>0.54</v>
      </c>
      <c r="C19" s="1425"/>
      <c r="D19" s="1031">
        <v>1.08</v>
      </c>
      <c r="E19" s="1425">
        <v>0.56999999999999995</v>
      </c>
      <c r="F19" s="1425"/>
      <c r="G19" s="550">
        <v>1.05</v>
      </c>
    </row>
    <row r="20" spans="1:7" ht="26.45" customHeight="1" x14ac:dyDescent="0.25">
      <c r="A20" s="416" t="s">
        <v>1522</v>
      </c>
      <c r="B20" s="1425">
        <v>0.3</v>
      </c>
      <c r="C20" s="1425"/>
      <c r="D20" s="1031">
        <v>0.36</v>
      </c>
      <c r="E20" s="1425">
        <v>0.2</v>
      </c>
      <c r="F20" s="1425"/>
      <c r="G20" s="550">
        <v>0.35</v>
      </c>
    </row>
    <row r="21" spans="1:7" ht="26.45" customHeight="1" x14ac:dyDescent="0.25">
      <c r="A21" s="416" t="s">
        <v>1523</v>
      </c>
      <c r="B21" s="1425">
        <v>0.2</v>
      </c>
      <c r="C21" s="1425"/>
      <c r="D21" s="1031">
        <v>0.3</v>
      </c>
      <c r="E21" s="1425">
        <v>0.2</v>
      </c>
      <c r="F21" s="1425"/>
      <c r="G21" s="591">
        <v>0.3</v>
      </c>
    </row>
  </sheetData>
  <mergeCells count="20">
    <mergeCell ref="B21:C21"/>
    <mergeCell ref="E21:F21"/>
    <mergeCell ref="B18:C18"/>
    <mergeCell ref="E18:F18"/>
    <mergeCell ref="B19:C19"/>
    <mergeCell ref="E19:F19"/>
    <mergeCell ref="B20:C20"/>
    <mergeCell ref="E20:F20"/>
    <mergeCell ref="A14:G14"/>
    <mergeCell ref="A15:G15"/>
    <mergeCell ref="B16:C16"/>
    <mergeCell ref="E16:F16"/>
    <mergeCell ref="B17:C17"/>
    <mergeCell ref="E17:F17"/>
    <mergeCell ref="A1:G1"/>
    <mergeCell ref="A3:A5"/>
    <mergeCell ref="B3:D3"/>
    <mergeCell ref="E3:G3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scale="95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"/>
  <sheetViews>
    <sheetView workbookViewId="0">
      <selection activeCell="Q29" sqref="Q29"/>
    </sheetView>
  </sheetViews>
  <sheetFormatPr defaultRowHeight="12.75" x14ac:dyDescent="0.2"/>
  <sheetData>
    <row r="2" spans="2:8" ht="15" x14ac:dyDescent="0.2">
      <c r="B2" s="1229" t="s">
        <v>1695</v>
      </c>
      <c r="C2" s="1229"/>
      <c r="D2" s="1229"/>
      <c r="E2" s="1229"/>
      <c r="F2" s="1229"/>
      <c r="G2" s="1229"/>
      <c r="H2" s="1229"/>
    </row>
  </sheetData>
  <mergeCells count="1">
    <mergeCell ref="B2:H2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I36"/>
  <sheetViews>
    <sheetView topLeftCell="A13" zoomScaleNormal="100" workbookViewId="0">
      <selection sqref="A1:F1"/>
    </sheetView>
  </sheetViews>
  <sheetFormatPr defaultColWidth="8.85546875" defaultRowHeight="15" x14ac:dyDescent="0.25"/>
  <cols>
    <col min="1" max="1" width="3.42578125" style="447" customWidth="1"/>
    <col min="2" max="2" width="63.7109375" style="448" customWidth="1"/>
    <col min="3" max="3" width="5.85546875" style="445" customWidth="1"/>
    <col min="4" max="4" width="6.5703125" style="445" customWidth="1"/>
    <col min="5" max="5" width="4.5703125" style="445" customWidth="1"/>
    <col min="6" max="6" width="7.28515625" style="445" customWidth="1"/>
    <col min="7" max="16384" width="8.85546875" style="445"/>
  </cols>
  <sheetData>
    <row r="1" spans="1:9" ht="22.15" customHeight="1" x14ac:dyDescent="0.25">
      <c r="A1" s="1248" t="s">
        <v>1390</v>
      </c>
      <c r="B1" s="1248"/>
      <c r="C1" s="1248"/>
      <c r="D1" s="1248"/>
      <c r="E1" s="1248"/>
      <c r="F1" s="1248"/>
    </row>
    <row r="2" spans="1:9" ht="16.899999999999999" customHeight="1" x14ac:dyDescent="0.25">
      <c r="A2" s="1249" t="s">
        <v>1879</v>
      </c>
      <c r="B2" s="1249"/>
      <c r="C2" s="1249"/>
      <c r="D2" s="1249"/>
      <c r="E2" s="1249"/>
      <c r="F2" s="1249"/>
    </row>
    <row r="3" spans="1:9" ht="36" x14ac:dyDescent="0.25">
      <c r="A3" s="285" t="s">
        <v>626</v>
      </c>
      <c r="B3" s="286" t="s">
        <v>1391</v>
      </c>
      <c r="C3" s="820" t="s">
        <v>1392</v>
      </c>
      <c r="D3" s="820" t="s">
        <v>1393</v>
      </c>
      <c r="E3" s="820" t="s">
        <v>1394</v>
      </c>
      <c r="F3" s="119" t="s">
        <v>1530</v>
      </c>
    </row>
    <row r="4" spans="1:9" ht="21" customHeight="1" x14ac:dyDescent="0.25">
      <c r="A4" s="1250" t="s">
        <v>1748</v>
      </c>
      <c r="B4" s="1250"/>
      <c r="C4" s="1250"/>
      <c r="D4" s="1250"/>
      <c r="E4" s="1250"/>
      <c r="F4" s="1250"/>
    </row>
    <row r="5" spans="1:9" ht="21" customHeight="1" x14ac:dyDescent="0.25">
      <c r="A5" s="1251" t="s">
        <v>1747</v>
      </c>
      <c r="B5" s="1252"/>
      <c r="C5" s="1252"/>
      <c r="D5" s="1252"/>
      <c r="E5" s="1252"/>
      <c r="F5" s="1253"/>
    </row>
    <row r="6" spans="1:9" ht="21" customHeight="1" x14ac:dyDescent="0.25">
      <c r="A6" s="1246" t="s">
        <v>1395</v>
      </c>
      <c r="B6" s="1246"/>
      <c r="C6" s="1246"/>
      <c r="D6" s="1246"/>
      <c r="E6" s="1246"/>
      <c r="F6" s="1246"/>
    </row>
    <row r="7" spans="1:9" ht="31.5" x14ac:dyDescent="0.25">
      <c r="A7" s="287">
        <v>1</v>
      </c>
      <c r="B7" s="288" t="s">
        <v>1396</v>
      </c>
      <c r="C7" s="1069">
        <v>374</v>
      </c>
      <c r="D7" s="1069">
        <v>838</v>
      </c>
      <c r="E7" s="289"/>
      <c r="F7" s="289"/>
      <c r="G7" s="449"/>
    </row>
    <row r="8" spans="1:9" ht="31.5" x14ac:dyDescent="0.25">
      <c r="A8" s="287">
        <v>2</v>
      </c>
      <c r="B8" s="288" t="s">
        <v>1397</v>
      </c>
      <c r="C8" s="1070">
        <v>124</v>
      </c>
      <c r="D8" s="1069">
        <v>417</v>
      </c>
      <c r="E8" s="289"/>
      <c r="F8" s="289"/>
      <c r="G8" s="449"/>
    </row>
    <row r="9" spans="1:9" ht="15.75" x14ac:dyDescent="0.25">
      <c r="A9" s="287"/>
      <c r="B9" s="290" t="s">
        <v>692</v>
      </c>
      <c r="C9" s="1071">
        <f>SUM(C7:C8)</f>
        <v>498</v>
      </c>
      <c r="D9" s="1071">
        <f>SUM(D7:D8)</f>
        <v>1255</v>
      </c>
      <c r="E9" s="291"/>
      <c r="F9" s="291"/>
      <c r="G9" s="449"/>
    </row>
    <row r="10" spans="1:9" ht="21" customHeight="1" x14ac:dyDescent="0.25">
      <c r="A10" s="1246" t="s">
        <v>1816</v>
      </c>
      <c r="B10" s="1246"/>
      <c r="C10" s="1246"/>
      <c r="D10" s="1246"/>
      <c r="E10" s="1246"/>
      <c r="F10" s="1246"/>
      <c r="G10" s="449"/>
    </row>
    <row r="11" spans="1:9" ht="31.5" x14ac:dyDescent="0.25">
      <c r="A11" s="287">
        <v>1</v>
      </c>
      <c r="B11" s="288" t="s">
        <v>1398</v>
      </c>
      <c r="C11" s="1070">
        <v>251</v>
      </c>
      <c r="D11" s="1070">
        <v>591</v>
      </c>
      <c r="E11" s="289"/>
      <c r="F11" s="289">
        <v>5</v>
      </c>
      <c r="G11" s="449"/>
    </row>
    <row r="12" spans="1:9" ht="15.75" x14ac:dyDescent="0.25">
      <c r="A12" s="287">
        <v>2</v>
      </c>
      <c r="B12" s="288" t="s">
        <v>1399</v>
      </c>
      <c r="C12" s="1070">
        <v>110</v>
      </c>
      <c r="D12" s="1070">
        <v>222</v>
      </c>
      <c r="E12" s="289"/>
      <c r="F12" s="289">
        <v>5</v>
      </c>
      <c r="G12" s="449"/>
    </row>
    <row r="13" spans="1:9" ht="15.75" x14ac:dyDescent="0.25">
      <c r="A13" s="287">
        <v>3</v>
      </c>
      <c r="B13" s="288" t="s">
        <v>1400</v>
      </c>
      <c r="C13" s="1070">
        <v>116</v>
      </c>
      <c r="D13" s="1070">
        <v>170</v>
      </c>
      <c r="E13" s="289"/>
      <c r="F13" s="289">
        <v>4</v>
      </c>
      <c r="G13" s="449"/>
    </row>
    <row r="14" spans="1:9" ht="15.75" x14ac:dyDescent="0.25">
      <c r="A14" s="287">
        <v>4</v>
      </c>
      <c r="B14" s="292" t="s">
        <v>1401</v>
      </c>
      <c r="C14" s="1070">
        <v>195</v>
      </c>
      <c r="D14" s="1070">
        <v>80</v>
      </c>
      <c r="E14" s="289"/>
      <c r="F14" s="289"/>
      <c r="G14" s="449"/>
    </row>
    <row r="15" spans="1:9" ht="31.5" x14ac:dyDescent="0.25">
      <c r="A15" s="287">
        <v>5</v>
      </c>
      <c r="B15" s="288" t="s">
        <v>1402</v>
      </c>
      <c r="C15" s="1070">
        <v>15</v>
      </c>
      <c r="D15" s="1070">
        <v>15</v>
      </c>
      <c r="E15" s="289"/>
      <c r="F15" s="289"/>
      <c r="G15" s="449"/>
      <c r="I15" s="1009"/>
    </row>
    <row r="16" spans="1:9" ht="15.75" x14ac:dyDescent="0.25">
      <c r="A16" s="287"/>
      <c r="B16" s="290" t="s">
        <v>692</v>
      </c>
      <c r="C16" s="1071">
        <f>SUM(C11:C15)</f>
        <v>687</v>
      </c>
      <c r="D16" s="1071">
        <f>SUM(D11:D15)</f>
        <v>1078</v>
      </c>
      <c r="E16" s="815">
        <f>SUM(E11:E15)</f>
        <v>0</v>
      </c>
      <c r="F16" s="815">
        <f>SUM(F11:F15)</f>
        <v>14</v>
      </c>
      <c r="G16" s="449"/>
    </row>
    <row r="17" spans="1:7" ht="21" customHeight="1" x14ac:dyDescent="0.25">
      <c r="A17" s="1246" t="s">
        <v>1403</v>
      </c>
      <c r="B17" s="1246"/>
      <c r="C17" s="1246"/>
      <c r="D17" s="1246"/>
      <c r="E17" s="1246"/>
      <c r="F17" s="1246"/>
      <c r="G17" s="449"/>
    </row>
    <row r="18" spans="1:7" ht="31.5" x14ac:dyDescent="0.25">
      <c r="A18" s="287">
        <v>1</v>
      </c>
      <c r="B18" s="288" t="s">
        <v>1760</v>
      </c>
      <c r="C18" s="1070">
        <v>87</v>
      </c>
      <c r="D18" s="1070">
        <v>25</v>
      </c>
      <c r="E18" s="289">
        <v>1</v>
      </c>
      <c r="F18" s="289">
        <v>1</v>
      </c>
      <c r="G18" s="449"/>
    </row>
    <row r="19" spans="1:7" ht="15.75" x14ac:dyDescent="0.25">
      <c r="A19" s="287"/>
      <c r="B19" s="290" t="s">
        <v>692</v>
      </c>
      <c r="C19" s="1071">
        <f>SUM(C18)</f>
        <v>87</v>
      </c>
      <c r="D19" s="815">
        <v>25</v>
      </c>
      <c r="E19" s="815">
        <v>1</v>
      </c>
      <c r="F19" s="815">
        <v>1</v>
      </c>
      <c r="G19" s="449"/>
    </row>
    <row r="20" spans="1:7" ht="21" customHeight="1" x14ac:dyDescent="0.25">
      <c r="A20" s="1247" t="s">
        <v>1817</v>
      </c>
      <c r="B20" s="1247"/>
      <c r="C20" s="1247"/>
      <c r="D20" s="1247"/>
      <c r="E20" s="1247"/>
      <c r="F20" s="1247"/>
      <c r="G20" s="449"/>
    </row>
    <row r="21" spans="1:7" ht="31.5" x14ac:dyDescent="0.25">
      <c r="A21" s="287">
        <v>1</v>
      </c>
      <c r="B21" s="293" t="s">
        <v>1404</v>
      </c>
      <c r="C21" s="1070">
        <v>49</v>
      </c>
      <c r="D21" s="1070">
        <v>55</v>
      </c>
      <c r="E21" s="289">
        <v>25</v>
      </c>
      <c r="F21" s="289"/>
      <c r="G21" s="449"/>
    </row>
    <row r="22" spans="1:7" ht="31.5" x14ac:dyDescent="0.25">
      <c r="A22" s="287">
        <v>2</v>
      </c>
      <c r="B22" s="293" t="s">
        <v>1405</v>
      </c>
      <c r="C22" s="1070">
        <v>55</v>
      </c>
      <c r="D22" s="1070">
        <v>60</v>
      </c>
      <c r="E22" s="289"/>
      <c r="F22" s="289">
        <v>2</v>
      </c>
      <c r="G22" s="449"/>
    </row>
    <row r="23" spans="1:7" ht="31.5" x14ac:dyDescent="0.25">
      <c r="A23" s="287">
        <v>3</v>
      </c>
      <c r="B23" s="293" t="s">
        <v>1406</v>
      </c>
      <c r="C23" s="1070">
        <v>52</v>
      </c>
      <c r="D23" s="1070">
        <v>60</v>
      </c>
      <c r="E23" s="289">
        <v>17</v>
      </c>
      <c r="F23" s="289"/>
      <c r="G23" s="449"/>
    </row>
    <row r="24" spans="1:7" ht="31.5" x14ac:dyDescent="0.25">
      <c r="A24" s="287">
        <v>4</v>
      </c>
      <c r="B24" s="294" t="s">
        <v>1407</v>
      </c>
      <c r="C24" s="1070">
        <v>103</v>
      </c>
      <c r="D24" s="1070">
        <v>30</v>
      </c>
      <c r="E24" s="289">
        <v>32</v>
      </c>
      <c r="F24" s="289"/>
      <c r="G24" s="449"/>
    </row>
    <row r="25" spans="1:7" ht="31.5" x14ac:dyDescent="0.25">
      <c r="A25" s="287">
        <v>5</v>
      </c>
      <c r="B25" s="293" t="s">
        <v>1408</v>
      </c>
      <c r="C25" s="1070">
        <v>72</v>
      </c>
      <c r="D25" s="1070">
        <v>189</v>
      </c>
      <c r="E25" s="289">
        <v>14</v>
      </c>
      <c r="F25" s="289"/>
      <c r="G25" s="449"/>
    </row>
    <row r="26" spans="1:7" ht="31.5" x14ac:dyDescent="0.25">
      <c r="A26" s="287">
        <v>6</v>
      </c>
      <c r="B26" s="293" t="s">
        <v>1907</v>
      </c>
      <c r="C26" s="1070">
        <v>81</v>
      </c>
      <c r="D26" s="1070">
        <v>118</v>
      </c>
      <c r="E26" s="289">
        <v>22</v>
      </c>
      <c r="F26" s="289">
        <v>2</v>
      </c>
      <c r="G26" s="449"/>
    </row>
    <row r="27" spans="1:7" ht="31.5" x14ac:dyDescent="0.25">
      <c r="A27" s="287">
        <v>7</v>
      </c>
      <c r="B27" s="293" t="s">
        <v>1409</v>
      </c>
      <c r="C27" s="1070">
        <v>18</v>
      </c>
      <c r="D27" s="1070">
        <v>51</v>
      </c>
      <c r="E27" s="289">
        <v>11</v>
      </c>
      <c r="F27" s="289"/>
      <c r="G27" s="449"/>
    </row>
    <row r="28" spans="1:7" ht="31.5" x14ac:dyDescent="0.25">
      <c r="A28" s="287">
        <v>8</v>
      </c>
      <c r="B28" s="293" t="s">
        <v>1410</v>
      </c>
      <c r="C28" s="1070">
        <v>27</v>
      </c>
      <c r="D28" s="1070">
        <v>60</v>
      </c>
      <c r="E28" s="289">
        <v>13</v>
      </c>
      <c r="F28" s="289"/>
      <c r="G28" s="449"/>
    </row>
    <row r="29" spans="1:7" ht="31.5" x14ac:dyDescent="0.25">
      <c r="A29" s="287">
        <v>9</v>
      </c>
      <c r="B29" s="293" t="s">
        <v>1411</v>
      </c>
      <c r="C29" s="1070">
        <v>17</v>
      </c>
      <c r="D29" s="1070">
        <v>41</v>
      </c>
      <c r="E29" s="289">
        <v>15</v>
      </c>
      <c r="F29" s="289"/>
      <c r="G29" s="449"/>
    </row>
    <row r="30" spans="1:7" ht="31.5" x14ac:dyDescent="0.25">
      <c r="A30" s="287">
        <v>10</v>
      </c>
      <c r="B30" s="293" t="s">
        <v>1412</v>
      </c>
      <c r="C30" s="1070">
        <v>21</v>
      </c>
      <c r="D30" s="1070">
        <v>55</v>
      </c>
      <c r="E30" s="289">
        <v>17</v>
      </c>
      <c r="F30" s="289"/>
      <c r="G30" s="449"/>
    </row>
    <row r="31" spans="1:7" ht="31.5" x14ac:dyDescent="0.25">
      <c r="A31" s="287">
        <v>11</v>
      </c>
      <c r="B31" s="288" t="s">
        <v>1815</v>
      </c>
      <c r="C31" s="1070">
        <v>83</v>
      </c>
      <c r="D31" s="1070">
        <v>143</v>
      </c>
      <c r="E31" s="289"/>
      <c r="F31" s="289"/>
      <c r="G31" s="449"/>
    </row>
    <row r="34" spans="3:4" x14ac:dyDescent="0.25">
      <c r="C34" s="446"/>
      <c r="D34" s="446"/>
    </row>
    <row r="36" spans="3:4" x14ac:dyDescent="0.25">
      <c r="C36" s="446"/>
      <c r="D36" s="446"/>
    </row>
  </sheetData>
  <mergeCells count="8">
    <mergeCell ref="A17:F17"/>
    <mergeCell ref="A20:F20"/>
    <mergeCell ref="A1:F1"/>
    <mergeCell ref="A2:F2"/>
    <mergeCell ref="A4:F4"/>
    <mergeCell ref="A5:F5"/>
    <mergeCell ref="A6:F6"/>
    <mergeCell ref="A10:F10"/>
  </mergeCells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H38"/>
  <sheetViews>
    <sheetView zoomScaleNormal="100" workbookViewId="0">
      <selection activeCell="K27" sqref="K27"/>
    </sheetView>
  </sheetViews>
  <sheetFormatPr defaultColWidth="8.85546875" defaultRowHeight="15" x14ac:dyDescent="0.25"/>
  <cols>
    <col min="1" max="1" width="3.42578125" style="449" customWidth="1"/>
    <col min="2" max="2" width="63.7109375" style="451" customWidth="1"/>
    <col min="3" max="3" width="5.85546875" style="449" customWidth="1"/>
    <col min="4" max="4" width="6.28515625" style="449" customWidth="1"/>
    <col min="5" max="5" width="4.5703125" style="449" customWidth="1"/>
    <col min="6" max="6" width="7.28515625" style="449" customWidth="1"/>
    <col min="7" max="16384" width="8.85546875" style="449"/>
  </cols>
  <sheetData>
    <row r="1" spans="1:8" ht="25.15" customHeight="1" x14ac:dyDescent="0.25">
      <c r="A1" s="1257" t="s">
        <v>1413</v>
      </c>
      <c r="B1" s="1257"/>
      <c r="C1" s="1257"/>
      <c r="D1" s="1257"/>
      <c r="E1" s="1257"/>
      <c r="F1" s="1257"/>
    </row>
    <row r="2" spans="1:8" ht="20.45" customHeight="1" x14ac:dyDescent="0.25">
      <c r="A2" s="1258" t="s">
        <v>1879</v>
      </c>
      <c r="B2" s="1258"/>
      <c r="C2" s="1258"/>
      <c r="D2" s="1258"/>
      <c r="E2" s="1258"/>
      <c r="F2" s="1258"/>
    </row>
    <row r="3" spans="1:8" ht="33.75" x14ac:dyDescent="0.25">
      <c r="A3" s="127" t="s">
        <v>626</v>
      </c>
      <c r="B3" s="811" t="s">
        <v>1391</v>
      </c>
      <c r="C3" s="127" t="s">
        <v>1392</v>
      </c>
      <c r="D3" s="127" t="s">
        <v>1393</v>
      </c>
      <c r="E3" s="127" t="s">
        <v>1394</v>
      </c>
      <c r="F3" s="127" t="s">
        <v>1530</v>
      </c>
    </row>
    <row r="4" spans="1:8" ht="21" customHeight="1" x14ac:dyDescent="0.25">
      <c r="A4" s="1259" t="s">
        <v>1748</v>
      </c>
      <c r="B4" s="1259"/>
      <c r="C4" s="1259"/>
      <c r="D4" s="1259"/>
      <c r="E4" s="1259"/>
      <c r="F4" s="1259"/>
    </row>
    <row r="5" spans="1:8" ht="21" customHeight="1" x14ac:dyDescent="0.25">
      <c r="A5" s="1260" t="s">
        <v>1817</v>
      </c>
      <c r="B5" s="1260"/>
      <c r="C5" s="1260"/>
      <c r="D5" s="1260"/>
      <c r="E5" s="1260"/>
      <c r="F5" s="1260"/>
    </row>
    <row r="6" spans="1:8" ht="31.5" x14ac:dyDescent="0.25">
      <c r="A6" s="295">
        <v>12</v>
      </c>
      <c r="B6" s="296" t="s">
        <v>1414</v>
      </c>
      <c r="C6" s="297">
        <v>32</v>
      </c>
      <c r="D6" s="297">
        <v>30</v>
      </c>
      <c r="E6" s="297">
        <v>13</v>
      </c>
      <c r="F6" s="298"/>
    </row>
    <row r="7" spans="1:8" ht="31.5" x14ac:dyDescent="0.25">
      <c r="A7" s="295">
        <v>13</v>
      </c>
      <c r="B7" s="296" t="s">
        <v>1415</v>
      </c>
      <c r="C7" s="297">
        <v>21</v>
      </c>
      <c r="D7" s="297">
        <v>55</v>
      </c>
      <c r="E7" s="297">
        <v>18</v>
      </c>
      <c r="F7" s="298"/>
    </row>
    <row r="8" spans="1:8" ht="31.5" x14ac:dyDescent="0.25">
      <c r="A8" s="295">
        <v>14</v>
      </c>
      <c r="B8" s="288" t="s">
        <v>1763</v>
      </c>
      <c r="C8" s="1070">
        <v>59</v>
      </c>
      <c r="D8" s="297">
        <v>97</v>
      </c>
      <c r="E8" s="297">
        <v>2</v>
      </c>
      <c r="F8" s="289">
        <v>2</v>
      </c>
    </row>
    <row r="9" spans="1:8" ht="31.5" x14ac:dyDescent="0.25">
      <c r="A9" s="295">
        <v>15</v>
      </c>
      <c r="B9" s="296" t="s">
        <v>1416</v>
      </c>
      <c r="C9" s="297">
        <v>22</v>
      </c>
      <c r="D9" s="297">
        <v>57</v>
      </c>
      <c r="E9" s="297">
        <v>21</v>
      </c>
      <c r="F9" s="298"/>
    </row>
    <row r="10" spans="1:8" ht="31.5" x14ac:dyDescent="0.25">
      <c r="A10" s="295">
        <v>16</v>
      </c>
      <c r="B10" s="296" t="s">
        <v>1417</v>
      </c>
      <c r="C10" s="297">
        <v>73</v>
      </c>
      <c r="D10" s="297">
        <v>195</v>
      </c>
      <c r="E10" s="297">
        <v>17</v>
      </c>
      <c r="F10" s="298">
        <v>1</v>
      </c>
    </row>
    <row r="11" spans="1:8" ht="15.75" x14ac:dyDescent="0.25">
      <c r="A11" s="295"/>
      <c r="B11" s="299" t="s">
        <v>692</v>
      </c>
      <c r="C11" s="1072">
        <v>785</v>
      </c>
      <c r="D11" s="1072">
        <f>SUM('10'!D21:D31,D6:D10)</f>
        <v>1296</v>
      </c>
      <c r="E11" s="1072">
        <f>SUM('10'!E21:E31,E6:E10)</f>
        <v>237</v>
      </c>
      <c r="F11" s="1072">
        <f>SUM('10'!F21:F31,F6:F10)</f>
        <v>7</v>
      </c>
      <c r="H11" s="450"/>
    </row>
    <row r="12" spans="1:8" ht="21.6" customHeight="1" x14ac:dyDescent="0.25">
      <c r="A12" s="1254" t="s">
        <v>1749</v>
      </c>
      <c r="B12" s="1254"/>
      <c r="C12" s="1254"/>
      <c r="D12" s="1254"/>
      <c r="E12" s="1254"/>
      <c r="F12" s="1254"/>
    </row>
    <row r="13" spans="1:8" ht="31.5" x14ac:dyDescent="0.25">
      <c r="A13" s="295">
        <v>1</v>
      </c>
      <c r="B13" s="301" t="s">
        <v>1418</v>
      </c>
      <c r="C13" s="297">
        <v>114</v>
      </c>
      <c r="D13" s="297">
        <v>450</v>
      </c>
      <c r="E13" s="298"/>
      <c r="F13" s="298"/>
    </row>
    <row r="14" spans="1:8" ht="15.75" x14ac:dyDescent="0.25">
      <c r="A14" s="295"/>
      <c r="B14" s="299" t="s">
        <v>692</v>
      </c>
      <c r="C14" s="1072">
        <v>114</v>
      </c>
      <c r="D14" s="1072">
        <v>450</v>
      </c>
      <c r="E14" s="816"/>
      <c r="F14" s="816"/>
    </row>
    <row r="15" spans="1:8" ht="21" customHeight="1" x14ac:dyDescent="0.25">
      <c r="A15" s="1254" t="s">
        <v>1750</v>
      </c>
      <c r="B15" s="1254"/>
      <c r="C15" s="1254"/>
      <c r="D15" s="1254"/>
      <c r="E15" s="1254"/>
      <c r="F15" s="1254"/>
    </row>
    <row r="16" spans="1:8" ht="31.5" x14ac:dyDescent="0.25">
      <c r="A16" s="295">
        <v>1</v>
      </c>
      <c r="B16" s="301" t="s">
        <v>1419</v>
      </c>
      <c r="C16" s="297">
        <v>43</v>
      </c>
      <c r="D16" s="297">
        <v>310</v>
      </c>
      <c r="E16" s="298"/>
      <c r="F16" s="298"/>
    </row>
    <row r="17" spans="1:6" ht="31.5" x14ac:dyDescent="0.25">
      <c r="A17" s="295">
        <v>2</v>
      </c>
      <c r="B17" s="301" t="s">
        <v>1420</v>
      </c>
      <c r="C17" s="297">
        <v>23</v>
      </c>
      <c r="D17" s="297">
        <v>430</v>
      </c>
      <c r="E17" s="298"/>
      <c r="F17" s="298"/>
    </row>
    <row r="18" spans="1:6" ht="31.15" customHeight="1" x14ac:dyDescent="0.25">
      <c r="A18" s="295">
        <v>3</v>
      </c>
      <c r="B18" s="301" t="s">
        <v>1421</v>
      </c>
      <c r="C18" s="297">
        <v>62</v>
      </c>
      <c r="D18" s="297">
        <v>173</v>
      </c>
      <c r="E18" s="298"/>
      <c r="F18" s="298"/>
    </row>
    <row r="19" spans="1:6" ht="31.5" x14ac:dyDescent="0.25">
      <c r="A19" s="295">
        <v>4</v>
      </c>
      <c r="B19" s="301" t="s">
        <v>1422</v>
      </c>
      <c r="C19" s="297">
        <v>4</v>
      </c>
      <c r="D19" s="297">
        <v>65</v>
      </c>
      <c r="E19" s="298"/>
      <c r="F19" s="298"/>
    </row>
    <row r="20" spans="1:6" ht="47.25" x14ac:dyDescent="0.25">
      <c r="A20" s="295">
        <v>5</v>
      </c>
      <c r="B20" s="301" t="s">
        <v>1423</v>
      </c>
      <c r="C20" s="297">
        <v>18</v>
      </c>
      <c r="D20" s="297">
        <v>250</v>
      </c>
      <c r="E20" s="298"/>
      <c r="F20" s="298"/>
    </row>
    <row r="21" spans="1:6" ht="15.75" x14ac:dyDescent="0.25">
      <c r="A21" s="295"/>
      <c r="B21" s="299" t="s">
        <v>692</v>
      </c>
      <c r="C21" s="1072">
        <f>SUM(C16:C20)</f>
        <v>150</v>
      </c>
      <c r="D21" s="1072">
        <f>SUM(D16:D20)</f>
        <v>1228</v>
      </c>
      <c r="E21" s="816"/>
      <c r="F21" s="816"/>
    </row>
    <row r="22" spans="1:6" ht="20.45" customHeight="1" x14ac:dyDescent="0.25">
      <c r="A22" s="1254" t="s">
        <v>1751</v>
      </c>
      <c r="B22" s="1254"/>
      <c r="C22" s="1254"/>
      <c r="D22" s="1254"/>
      <c r="E22" s="1254"/>
      <c r="F22" s="1254"/>
    </row>
    <row r="23" spans="1:6" ht="21.6" customHeight="1" x14ac:dyDescent="0.25">
      <c r="A23" s="295">
        <v>1</v>
      </c>
      <c r="B23" s="301" t="s">
        <v>1424</v>
      </c>
      <c r="C23" s="297">
        <v>41</v>
      </c>
      <c r="D23" s="297">
        <v>80</v>
      </c>
      <c r="E23" s="298"/>
      <c r="F23" s="298"/>
    </row>
    <row r="24" spans="1:6" ht="21.6" customHeight="1" x14ac:dyDescent="0.25">
      <c r="A24" s="295">
        <v>2</v>
      </c>
      <c r="B24" s="301" t="s">
        <v>1425</v>
      </c>
      <c r="C24" s="297">
        <v>57</v>
      </c>
      <c r="D24" s="297">
        <v>78</v>
      </c>
      <c r="E24" s="298"/>
      <c r="F24" s="298"/>
    </row>
    <row r="25" spans="1:6" ht="15.75" x14ac:dyDescent="0.25">
      <c r="A25" s="295"/>
      <c r="B25" s="299" t="s">
        <v>692</v>
      </c>
      <c r="C25" s="1072">
        <f>C23+C24</f>
        <v>98</v>
      </c>
      <c r="D25" s="1072">
        <f>D23+D24</f>
        <v>158</v>
      </c>
      <c r="E25" s="816"/>
      <c r="F25" s="816"/>
    </row>
    <row r="26" spans="1:6" ht="23.45" customHeight="1" x14ac:dyDescent="0.25">
      <c r="A26" s="1254" t="s">
        <v>1752</v>
      </c>
      <c r="B26" s="1254"/>
      <c r="C26" s="1254"/>
      <c r="D26" s="1254"/>
      <c r="E26" s="1254"/>
      <c r="F26" s="1254"/>
    </row>
    <row r="27" spans="1:6" ht="31.5" x14ac:dyDescent="0.25">
      <c r="A27" s="295">
        <v>1</v>
      </c>
      <c r="B27" s="302" t="s">
        <v>1426</v>
      </c>
      <c r="C27" s="297">
        <v>41</v>
      </c>
      <c r="D27" s="297">
        <v>278</v>
      </c>
      <c r="E27" s="297"/>
      <c r="F27" s="297"/>
    </row>
    <row r="28" spans="1:6" ht="15.75" x14ac:dyDescent="0.25">
      <c r="A28" s="295">
        <v>2</v>
      </c>
      <c r="B28" s="302" t="s">
        <v>1427</v>
      </c>
      <c r="C28" s="297">
        <v>1</v>
      </c>
      <c r="D28" s="297">
        <v>50</v>
      </c>
      <c r="E28" s="297"/>
      <c r="F28" s="297"/>
    </row>
    <row r="29" spans="1:6" ht="31.5" x14ac:dyDescent="0.25">
      <c r="A29" s="295">
        <v>3</v>
      </c>
      <c r="B29" s="296" t="s">
        <v>1428</v>
      </c>
      <c r="C29" s="297">
        <v>32</v>
      </c>
      <c r="D29" s="297">
        <v>140</v>
      </c>
      <c r="E29" s="297"/>
      <c r="F29" s="297"/>
    </row>
    <row r="30" spans="1:6" ht="15.75" x14ac:dyDescent="0.25">
      <c r="A30" s="1255" t="s">
        <v>692</v>
      </c>
      <c r="B30" s="1256"/>
      <c r="C30" s="1072">
        <f>SUM(C27:C29)</f>
        <v>74</v>
      </c>
      <c r="D30" s="1072">
        <f>SUM(D27:D29)</f>
        <v>468</v>
      </c>
      <c r="E30" s="816"/>
      <c r="F30" s="816"/>
    </row>
    <row r="38" spans="3:4" x14ac:dyDescent="0.25">
      <c r="C38" s="450"/>
      <c r="D38" s="450"/>
    </row>
  </sheetData>
  <mergeCells count="9">
    <mergeCell ref="A22:F22"/>
    <mergeCell ref="A26:F26"/>
    <mergeCell ref="A30:B30"/>
    <mergeCell ref="A1:F1"/>
    <mergeCell ref="A2:F2"/>
    <mergeCell ref="A4:F4"/>
    <mergeCell ref="A5:F5"/>
    <mergeCell ref="A12:F12"/>
    <mergeCell ref="A15:F15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34"/>
  <sheetViews>
    <sheetView topLeftCell="A7" zoomScaleNormal="100" workbookViewId="0">
      <selection activeCell="L16" sqref="L16"/>
    </sheetView>
  </sheetViews>
  <sheetFormatPr defaultColWidth="8.85546875" defaultRowHeight="15" x14ac:dyDescent="0.25"/>
  <cols>
    <col min="1" max="1" width="3.42578125" style="449" customWidth="1"/>
    <col min="2" max="2" width="63.7109375" style="451" customWidth="1"/>
    <col min="3" max="4" width="5.85546875" style="449" customWidth="1"/>
    <col min="5" max="5" width="4.5703125" style="449" customWidth="1"/>
    <col min="6" max="6" width="8.28515625" style="449" customWidth="1"/>
    <col min="7" max="16384" width="8.85546875" style="449"/>
  </cols>
  <sheetData>
    <row r="1" spans="1:6" ht="27.6" customHeight="1" x14ac:dyDescent="0.25">
      <c r="A1" s="1257" t="s">
        <v>1413</v>
      </c>
      <c r="B1" s="1257"/>
      <c r="C1" s="1257"/>
      <c r="D1" s="1257"/>
      <c r="E1" s="1257"/>
      <c r="F1" s="1257"/>
    </row>
    <row r="2" spans="1:6" x14ac:dyDescent="0.25">
      <c r="A2" s="1258" t="s">
        <v>1879</v>
      </c>
      <c r="B2" s="1258"/>
      <c r="C2" s="1258"/>
      <c r="D2" s="1258"/>
      <c r="E2" s="1258"/>
      <c r="F2" s="1258"/>
    </row>
    <row r="3" spans="1:6" ht="25.15" customHeight="1" x14ac:dyDescent="0.25">
      <c r="A3" s="127" t="s">
        <v>626</v>
      </c>
      <c r="B3" s="811" t="s">
        <v>1391</v>
      </c>
      <c r="C3" s="127" t="s">
        <v>1392</v>
      </c>
      <c r="D3" s="127" t="s">
        <v>1393</v>
      </c>
      <c r="E3" s="127" t="s">
        <v>1394</v>
      </c>
      <c r="F3" s="127" t="s">
        <v>1530</v>
      </c>
    </row>
    <row r="4" spans="1:6" ht="21" customHeight="1" x14ac:dyDescent="0.25">
      <c r="A4" s="1259" t="s">
        <v>1753</v>
      </c>
      <c r="B4" s="1259"/>
      <c r="C4" s="1259"/>
      <c r="D4" s="1259"/>
      <c r="E4" s="1259"/>
      <c r="F4" s="1259"/>
    </row>
    <row r="5" spans="1:6" ht="21" customHeight="1" x14ac:dyDescent="0.25">
      <c r="A5" s="1254" t="s">
        <v>1754</v>
      </c>
      <c r="B5" s="1254"/>
      <c r="C5" s="1254"/>
      <c r="D5" s="1254"/>
      <c r="E5" s="1254"/>
      <c r="F5" s="1254"/>
    </row>
    <row r="6" spans="1:6" ht="21" customHeight="1" x14ac:dyDescent="0.25">
      <c r="A6" s="798"/>
      <c r="B6" s="1261" t="s">
        <v>1629</v>
      </c>
      <c r="C6" s="1262"/>
      <c r="D6" s="1262"/>
      <c r="E6" s="1262"/>
      <c r="F6" s="1263"/>
    </row>
    <row r="7" spans="1:6" ht="27" customHeight="1" x14ac:dyDescent="0.25">
      <c r="A7" s="295">
        <v>1</v>
      </c>
      <c r="B7" s="301" t="s">
        <v>1429</v>
      </c>
      <c r="C7" s="298">
        <v>23</v>
      </c>
      <c r="D7" s="298"/>
      <c r="E7" s="298"/>
      <c r="F7" s="298"/>
    </row>
    <row r="8" spans="1:6" ht="31.5" x14ac:dyDescent="0.25">
      <c r="A8" s="295">
        <v>2</v>
      </c>
      <c r="B8" s="301" t="s">
        <v>1430</v>
      </c>
      <c r="C8" s="298">
        <v>9</v>
      </c>
      <c r="D8" s="298"/>
      <c r="E8" s="298"/>
      <c r="F8" s="298"/>
    </row>
    <row r="9" spans="1:6" ht="15.75" x14ac:dyDescent="0.25">
      <c r="A9" s="1255" t="s">
        <v>692</v>
      </c>
      <c r="B9" s="1256"/>
      <c r="C9" s="1072">
        <f>C7+C8</f>
        <v>32</v>
      </c>
      <c r="D9" s="300"/>
      <c r="E9" s="300"/>
      <c r="F9" s="300"/>
    </row>
    <row r="10" spans="1:6" ht="21" customHeight="1" x14ac:dyDescent="0.25">
      <c r="A10" s="1264" t="s">
        <v>1431</v>
      </c>
      <c r="B10" s="1264"/>
      <c r="C10" s="1264"/>
      <c r="D10" s="1264"/>
      <c r="E10" s="1264"/>
      <c r="F10" s="1264"/>
    </row>
    <row r="11" spans="1:6" ht="31.5" x14ac:dyDescent="0.25">
      <c r="A11" s="295">
        <v>3</v>
      </c>
      <c r="B11" s="301" t="s">
        <v>1432</v>
      </c>
      <c r="C11" s="298">
        <v>208</v>
      </c>
      <c r="D11" s="298"/>
      <c r="E11" s="298"/>
      <c r="F11" s="298"/>
    </row>
    <row r="12" spans="1:6" ht="31.5" x14ac:dyDescent="0.25">
      <c r="A12" s="295">
        <v>4</v>
      </c>
      <c r="B12" s="301" t="s">
        <v>1433</v>
      </c>
      <c r="C12" s="298">
        <v>44</v>
      </c>
      <c r="D12" s="298"/>
      <c r="E12" s="298"/>
      <c r="F12" s="298"/>
    </row>
    <row r="13" spans="1:6" ht="15.75" x14ac:dyDescent="0.25">
      <c r="A13" s="1255" t="s">
        <v>692</v>
      </c>
      <c r="B13" s="1256"/>
      <c r="C13" s="1072">
        <v>252</v>
      </c>
      <c r="D13" s="300"/>
      <c r="E13" s="300"/>
      <c r="F13" s="300"/>
    </row>
    <row r="14" spans="1:6" ht="21" customHeight="1" x14ac:dyDescent="0.25">
      <c r="A14" s="1264" t="s">
        <v>1434</v>
      </c>
      <c r="B14" s="1264"/>
      <c r="C14" s="1264"/>
      <c r="D14" s="1264"/>
      <c r="E14" s="1264"/>
      <c r="F14" s="1264"/>
    </row>
    <row r="15" spans="1:6" ht="31.5" x14ac:dyDescent="0.25">
      <c r="A15" s="295">
        <v>5</v>
      </c>
      <c r="B15" s="301" t="s">
        <v>1630</v>
      </c>
      <c r="C15" s="298">
        <v>66</v>
      </c>
      <c r="D15" s="298"/>
      <c r="E15" s="298"/>
      <c r="F15" s="298"/>
    </row>
    <row r="16" spans="1:6" ht="31.5" x14ac:dyDescent="0.25">
      <c r="A16" s="295">
        <v>6</v>
      </c>
      <c r="B16" s="301" t="s">
        <v>1435</v>
      </c>
      <c r="C16" s="298">
        <v>17</v>
      </c>
      <c r="D16" s="298"/>
      <c r="E16" s="298"/>
      <c r="F16" s="298"/>
    </row>
    <row r="17" spans="1:6" ht="31.5" x14ac:dyDescent="0.25">
      <c r="A17" s="295">
        <v>7</v>
      </c>
      <c r="B17" s="301" t="s">
        <v>1436</v>
      </c>
      <c r="C17" s="298">
        <v>13</v>
      </c>
      <c r="D17" s="298"/>
      <c r="E17" s="298"/>
      <c r="F17" s="298"/>
    </row>
    <row r="18" spans="1:6" ht="31.5" x14ac:dyDescent="0.25">
      <c r="A18" s="295">
        <v>8</v>
      </c>
      <c r="B18" s="301" t="s">
        <v>1437</v>
      </c>
      <c r="C18" s="298">
        <v>36</v>
      </c>
      <c r="D18" s="298"/>
      <c r="E18" s="298"/>
      <c r="F18" s="298"/>
    </row>
    <row r="19" spans="1:6" ht="15.75" x14ac:dyDescent="0.25">
      <c r="A19" s="1255" t="s">
        <v>692</v>
      </c>
      <c r="B19" s="1256"/>
      <c r="C19" s="1072">
        <f>SUM(C15:C18)</f>
        <v>132</v>
      </c>
      <c r="D19" s="300"/>
      <c r="E19" s="300"/>
      <c r="F19" s="300"/>
    </row>
    <row r="20" spans="1:6" ht="21" customHeight="1" x14ac:dyDescent="0.25">
      <c r="A20" s="1254" t="s">
        <v>1755</v>
      </c>
      <c r="B20" s="1254"/>
      <c r="C20" s="1254"/>
      <c r="D20" s="1254"/>
      <c r="E20" s="1254"/>
      <c r="F20" s="1254"/>
    </row>
    <row r="21" spans="1:6" ht="31.5" x14ac:dyDescent="0.25">
      <c r="A21" s="295">
        <v>1</v>
      </c>
      <c r="B21" s="296" t="s">
        <v>1631</v>
      </c>
      <c r="C21" s="297">
        <v>101</v>
      </c>
      <c r="D21" s="297">
        <v>250</v>
      </c>
      <c r="E21" s="297"/>
      <c r="F21" s="297"/>
    </row>
    <row r="22" spans="1:6" ht="31.5" x14ac:dyDescent="0.25">
      <c r="A22" s="295">
        <v>2</v>
      </c>
      <c r="B22" s="302" t="s">
        <v>1438</v>
      </c>
      <c r="C22" s="297">
        <v>47</v>
      </c>
      <c r="D22" s="297">
        <v>132</v>
      </c>
      <c r="E22" s="297"/>
      <c r="F22" s="297"/>
    </row>
    <row r="23" spans="1:6" ht="31.5" x14ac:dyDescent="0.25">
      <c r="A23" s="295">
        <v>3</v>
      </c>
      <c r="B23" s="296" t="s">
        <v>1439</v>
      </c>
      <c r="C23" s="297">
        <v>65</v>
      </c>
      <c r="D23" s="297">
        <v>200</v>
      </c>
      <c r="E23" s="297"/>
      <c r="F23" s="297"/>
    </row>
    <row r="24" spans="1:6" ht="31.5" x14ac:dyDescent="0.25">
      <c r="A24" s="295">
        <v>4</v>
      </c>
      <c r="B24" s="296" t="s">
        <v>1440</v>
      </c>
      <c r="C24" s="297">
        <v>93</v>
      </c>
      <c r="D24" s="297">
        <v>167</v>
      </c>
      <c r="E24" s="297"/>
      <c r="F24" s="297"/>
    </row>
    <row r="25" spans="1:6" ht="15.75" x14ac:dyDescent="0.25">
      <c r="A25" s="1255" t="s">
        <v>692</v>
      </c>
      <c r="B25" s="1256"/>
      <c r="C25" s="1072">
        <f>SUM(C21:C24)</f>
        <v>306</v>
      </c>
      <c r="D25" s="1072">
        <f t="shared" ref="D25" si="0">SUM(D21:D24)</f>
        <v>749</v>
      </c>
      <c r="E25" s="928"/>
      <c r="F25" s="300"/>
    </row>
    <row r="26" spans="1:6" ht="33.6" customHeight="1" x14ac:dyDescent="0.25">
      <c r="A26" s="1254" t="s">
        <v>1756</v>
      </c>
      <c r="B26" s="1254"/>
      <c r="C26" s="1254"/>
      <c r="D26" s="1254"/>
      <c r="E26" s="1254"/>
      <c r="F26" s="1254"/>
    </row>
    <row r="27" spans="1:6" ht="25.15" customHeight="1" x14ac:dyDescent="0.25">
      <c r="A27" s="303">
        <v>1</v>
      </c>
      <c r="B27" s="301" t="s">
        <v>1441</v>
      </c>
      <c r="C27" s="298">
        <v>15</v>
      </c>
      <c r="D27" s="811"/>
      <c r="E27" s="811"/>
      <c r="F27" s="811"/>
    </row>
    <row r="28" spans="1:6" ht="31.5" x14ac:dyDescent="0.25">
      <c r="A28" s="303">
        <v>2</v>
      </c>
      <c r="B28" s="301" t="s">
        <v>1766</v>
      </c>
      <c r="C28" s="298">
        <v>68</v>
      </c>
      <c r="D28" s="811"/>
      <c r="E28" s="811"/>
      <c r="F28" s="811"/>
    </row>
    <row r="29" spans="1:6" ht="15.75" x14ac:dyDescent="0.25">
      <c r="A29" s="1255" t="s">
        <v>692</v>
      </c>
      <c r="B29" s="1256"/>
      <c r="C29" s="1072">
        <f>SUM(C27:C28)</f>
        <v>83</v>
      </c>
      <c r="D29" s="300"/>
      <c r="E29" s="300"/>
      <c r="F29" s="300"/>
    </row>
    <row r="34" spans="3:4" x14ac:dyDescent="0.25">
      <c r="C34" s="450"/>
      <c r="D34" s="450"/>
    </row>
  </sheetData>
  <mergeCells count="14">
    <mergeCell ref="A20:F20"/>
    <mergeCell ref="A25:B25"/>
    <mergeCell ref="A26:F26"/>
    <mergeCell ref="A29:B29"/>
    <mergeCell ref="A10:F10"/>
    <mergeCell ref="A13:B13"/>
    <mergeCell ref="A14:F14"/>
    <mergeCell ref="A19:B19"/>
    <mergeCell ref="A9:B9"/>
    <mergeCell ref="A1:F1"/>
    <mergeCell ref="A2:F2"/>
    <mergeCell ref="A4:F4"/>
    <mergeCell ref="A5:F5"/>
    <mergeCell ref="B6:F6"/>
  </mergeCells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35"/>
  <sheetViews>
    <sheetView zoomScaleNormal="100" workbookViewId="0">
      <selection activeCell="H11" sqref="H11"/>
    </sheetView>
  </sheetViews>
  <sheetFormatPr defaultColWidth="8.85546875" defaultRowHeight="15" x14ac:dyDescent="0.25"/>
  <cols>
    <col min="1" max="1" width="3.42578125" style="449" customWidth="1"/>
    <col min="2" max="2" width="63.7109375" style="449" customWidth="1"/>
    <col min="3" max="4" width="5.85546875" style="449" customWidth="1"/>
    <col min="5" max="5" width="4.5703125" style="449" customWidth="1"/>
    <col min="6" max="6" width="10" style="449" customWidth="1"/>
    <col min="7" max="16384" width="8.85546875" style="449"/>
  </cols>
  <sheetData>
    <row r="1" spans="1:6" x14ac:dyDescent="0.25">
      <c r="A1" s="1257" t="s">
        <v>1442</v>
      </c>
      <c r="B1" s="1257"/>
      <c r="C1" s="1257"/>
      <c r="D1" s="1257"/>
      <c r="E1" s="1257"/>
      <c r="F1" s="1257"/>
    </row>
    <row r="2" spans="1:6" x14ac:dyDescent="0.25">
      <c r="A2" s="1258" t="s">
        <v>1879</v>
      </c>
      <c r="B2" s="1258"/>
      <c r="C2" s="1258"/>
      <c r="D2" s="1258"/>
      <c r="E2" s="1258"/>
      <c r="F2" s="1258"/>
    </row>
    <row r="3" spans="1:6" ht="22.5" x14ac:dyDescent="0.25">
      <c r="A3" s="127" t="s">
        <v>626</v>
      </c>
      <c r="B3" s="811" t="s">
        <v>1391</v>
      </c>
      <c r="C3" s="127" t="s">
        <v>1392</v>
      </c>
      <c r="D3" s="127" t="s">
        <v>1393</v>
      </c>
      <c r="E3" s="127" t="s">
        <v>1394</v>
      </c>
      <c r="F3" s="127" t="s">
        <v>1530</v>
      </c>
    </row>
    <row r="4" spans="1:6" ht="21" customHeight="1" x14ac:dyDescent="0.25">
      <c r="A4" s="1259" t="s">
        <v>1748</v>
      </c>
      <c r="B4" s="1259"/>
      <c r="C4" s="1259"/>
      <c r="D4" s="1259"/>
      <c r="E4" s="1259"/>
      <c r="F4" s="1259"/>
    </row>
    <row r="5" spans="1:6" ht="21" customHeight="1" x14ac:dyDescent="0.25">
      <c r="A5" s="1254" t="s">
        <v>1757</v>
      </c>
      <c r="B5" s="1254"/>
      <c r="C5" s="1254"/>
      <c r="D5" s="1254"/>
      <c r="E5" s="1254"/>
      <c r="F5" s="1254"/>
    </row>
    <row r="6" spans="1:6" ht="31.5" x14ac:dyDescent="0.25">
      <c r="A6" s="295">
        <v>1</v>
      </c>
      <c r="B6" s="304" t="s">
        <v>1443</v>
      </c>
      <c r="C6" s="811">
        <v>2</v>
      </c>
      <c r="D6" s="298">
        <v>40</v>
      </c>
      <c r="E6" s="298"/>
      <c r="F6" s="298"/>
    </row>
    <row r="7" spans="1:6" ht="31.5" x14ac:dyDescent="0.25">
      <c r="A7" s="295">
        <v>2</v>
      </c>
      <c r="B7" s="304" t="s">
        <v>1444</v>
      </c>
      <c r="C7" s="811">
        <v>2</v>
      </c>
      <c r="D7" s="298">
        <v>50</v>
      </c>
      <c r="E7" s="298"/>
      <c r="F7" s="298"/>
    </row>
    <row r="8" spans="1:6" ht="15.75" x14ac:dyDescent="0.25">
      <c r="A8" s="295">
        <v>3</v>
      </c>
      <c r="B8" s="304" t="s">
        <v>1445</v>
      </c>
      <c r="C8" s="298">
        <v>9</v>
      </c>
      <c r="D8" s="298">
        <v>120</v>
      </c>
      <c r="E8" s="298"/>
      <c r="F8" s="298"/>
    </row>
    <row r="9" spans="1:6" ht="31.5" x14ac:dyDescent="0.25">
      <c r="A9" s="295">
        <v>4</v>
      </c>
      <c r="B9" s="304" t="s">
        <v>1446</v>
      </c>
      <c r="C9" s="298">
        <v>11</v>
      </c>
      <c r="D9" s="298">
        <v>240</v>
      </c>
      <c r="E9" s="298"/>
      <c r="F9" s="298"/>
    </row>
    <row r="10" spans="1:6" ht="31.5" x14ac:dyDescent="0.25">
      <c r="A10" s="295">
        <v>5</v>
      </c>
      <c r="B10" s="304" t="s">
        <v>1447</v>
      </c>
      <c r="C10" s="298">
        <v>6</v>
      </c>
      <c r="D10" s="298">
        <v>150</v>
      </c>
      <c r="E10" s="298"/>
      <c r="F10" s="298"/>
    </row>
    <row r="11" spans="1:6" ht="31.5" x14ac:dyDescent="0.25">
      <c r="A11" s="295">
        <v>6</v>
      </c>
      <c r="B11" s="304" t="s">
        <v>1448</v>
      </c>
      <c r="C11" s="298">
        <v>9</v>
      </c>
      <c r="D11" s="298">
        <v>100</v>
      </c>
      <c r="E11" s="298"/>
      <c r="F11" s="298"/>
    </row>
    <row r="12" spans="1:6" ht="18.600000000000001" customHeight="1" x14ac:dyDescent="0.25">
      <c r="A12" s="1255" t="s">
        <v>692</v>
      </c>
      <c r="B12" s="1256"/>
      <c r="C12" s="1073">
        <f>SUM(C6:C11)</f>
        <v>39</v>
      </c>
      <c r="D12" s="1073">
        <f>SUM(D6:D11)</f>
        <v>700</v>
      </c>
      <c r="E12" s="816"/>
      <c r="F12" s="300"/>
    </row>
    <row r="13" spans="1:6" ht="21" customHeight="1" x14ac:dyDescent="0.25">
      <c r="A13" s="1259" t="s">
        <v>1469</v>
      </c>
      <c r="B13" s="1259"/>
      <c r="C13" s="1259"/>
      <c r="D13" s="1259"/>
      <c r="E13" s="1259"/>
      <c r="F13" s="1259"/>
    </row>
    <row r="14" spans="1:6" ht="21" customHeight="1" x14ac:dyDescent="0.25">
      <c r="A14" s="1254" t="s">
        <v>1758</v>
      </c>
      <c r="B14" s="1254"/>
      <c r="C14" s="1254"/>
      <c r="D14" s="1254"/>
      <c r="E14" s="1254"/>
      <c r="F14" s="1254"/>
    </row>
    <row r="15" spans="1:6" ht="31.5" x14ac:dyDescent="0.25">
      <c r="A15" s="295">
        <v>1</v>
      </c>
      <c r="B15" s="304" t="s">
        <v>1449</v>
      </c>
      <c r="C15" s="298">
        <v>31</v>
      </c>
      <c r="D15" s="298"/>
      <c r="E15" s="298"/>
      <c r="F15" s="298"/>
    </row>
    <row r="16" spans="1:6" ht="31.5" x14ac:dyDescent="0.25">
      <c r="A16" s="295">
        <v>2</v>
      </c>
      <c r="B16" s="304" t="s">
        <v>1450</v>
      </c>
      <c r="C16" s="298">
        <v>6</v>
      </c>
      <c r="D16" s="298"/>
      <c r="E16" s="298"/>
      <c r="F16" s="298"/>
    </row>
    <row r="17" spans="1:6" ht="21" customHeight="1" x14ac:dyDescent="0.25">
      <c r="A17" s="1255" t="s">
        <v>692</v>
      </c>
      <c r="B17" s="1256"/>
      <c r="C17" s="1072">
        <v>37</v>
      </c>
      <c r="D17" s="300"/>
      <c r="E17" s="300"/>
      <c r="F17" s="300"/>
    </row>
    <row r="18" spans="1:6" ht="21" customHeight="1" x14ac:dyDescent="0.25">
      <c r="A18" s="1254" t="s">
        <v>1759</v>
      </c>
      <c r="B18" s="1254"/>
      <c r="C18" s="1254"/>
      <c r="D18" s="1254"/>
      <c r="E18" s="1254"/>
      <c r="F18" s="1254"/>
    </row>
    <row r="19" spans="1:6" ht="31.5" x14ac:dyDescent="0.25">
      <c r="A19" s="295">
        <v>1</v>
      </c>
      <c r="B19" s="304" t="s">
        <v>1451</v>
      </c>
      <c r="C19" s="298">
        <v>72</v>
      </c>
      <c r="D19" s="298"/>
      <c r="E19" s="298"/>
      <c r="F19" s="298"/>
    </row>
    <row r="20" spans="1:6" ht="19.899999999999999" customHeight="1" x14ac:dyDescent="0.25">
      <c r="A20" s="1255" t="s">
        <v>692</v>
      </c>
      <c r="B20" s="1256"/>
      <c r="C20" s="1072">
        <v>72</v>
      </c>
      <c r="D20" s="300"/>
      <c r="E20" s="300"/>
      <c r="F20" s="300"/>
    </row>
    <row r="24" spans="1:6" ht="24.6" customHeight="1" x14ac:dyDescent="0.25">
      <c r="A24" s="1267" t="s">
        <v>1452</v>
      </c>
      <c r="B24" s="1267"/>
      <c r="C24" s="1267"/>
      <c r="D24" s="1267"/>
      <c r="E24" s="1267"/>
      <c r="F24" s="1267"/>
    </row>
    <row r="25" spans="1:6" ht="24.6" customHeight="1" x14ac:dyDescent="0.25">
      <c r="A25" s="305">
        <v>1</v>
      </c>
      <c r="B25" s="1265" t="s">
        <v>1453</v>
      </c>
      <c r="C25" s="1265"/>
      <c r="D25" s="1265"/>
      <c r="E25" s="1266" t="s">
        <v>1454</v>
      </c>
      <c r="F25" s="1266"/>
    </row>
    <row r="26" spans="1:6" ht="24.6" customHeight="1" x14ac:dyDescent="0.25">
      <c r="A26" s="305">
        <v>2</v>
      </c>
      <c r="B26" s="1265" t="s">
        <v>1456</v>
      </c>
      <c r="C26" s="1265"/>
      <c r="D26" s="1265"/>
      <c r="E26" s="1266" t="s">
        <v>1455</v>
      </c>
      <c r="F26" s="1266"/>
    </row>
    <row r="27" spans="1:6" ht="24.6" customHeight="1" x14ac:dyDescent="0.25">
      <c r="A27" s="305">
        <v>3</v>
      </c>
      <c r="B27" s="1265" t="s">
        <v>1457</v>
      </c>
      <c r="C27" s="1265"/>
      <c r="D27" s="1265"/>
      <c r="E27" s="1266" t="s">
        <v>1455</v>
      </c>
      <c r="F27" s="1266"/>
    </row>
    <row r="28" spans="1:6" ht="15.75" x14ac:dyDescent="0.25">
      <c r="A28" s="306"/>
      <c r="B28" s="307"/>
      <c r="C28" s="308"/>
      <c r="D28" s="308"/>
      <c r="E28" s="308"/>
      <c r="F28" s="308"/>
    </row>
    <row r="29" spans="1:6" ht="23.45" customHeight="1" x14ac:dyDescent="0.25">
      <c r="A29" s="1273" t="s">
        <v>1458</v>
      </c>
      <c r="B29" s="1273"/>
      <c r="C29" s="1273"/>
      <c r="D29" s="1273"/>
      <c r="E29" s="1273"/>
      <c r="F29" s="1273"/>
    </row>
    <row r="30" spans="1:6" ht="23.45" customHeight="1" x14ac:dyDescent="0.25">
      <c r="A30" s="452"/>
      <c r="B30" s="1274"/>
      <c r="C30" s="1275"/>
      <c r="D30" s="1276"/>
      <c r="E30" s="1277" t="s">
        <v>1459</v>
      </c>
      <c r="F30" s="1278"/>
    </row>
    <row r="31" spans="1:6" ht="23.45" customHeight="1" x14ac:dyDescent="0.25">
      <c r="A31" s="305">
        <v>1</v>
      </c>
      <c r="B31" s="1268" t="s">
        <v>1456</v>
      </c>
      <c r="C31" s="1269"/>
      <c r="D31" s="1270"/>
      <c r="E31" s="1271">
        <v>3</v>
      </c>
      <c r="F31" s="1272"/>
    </row>
    <row r="32" spans="1:6" ht="23.45" customHeight="1" x14ac:dyDescent="0.25">
      <c r="A32" s="305">
        <v>2</v>
      </c>
      <c r="B32" s="1268" t="s">
        <v>1764</v>
      </c>
      <c r="C32" s="1269"/>
      <c r="D32" s="1270"/>
      <c r="E32" s="1271">
        <v>3</v>
      </c>
      <c r="F32" s="1272"/>
    </row>
    <row r="33" spans="1:6" ht="23.45" customHeight="1" x14ac:dyDescent="0.25">
      <c r="A33" s="305">
        <v>3</v>
      </c>
      <c r="B33" s="1268" t="s">
        <v>1457</v>
      </c>
      <c r="C33" s="1269"/>
      <c r="D33" s="1270"/>
      <c r="E33" s="1271">
        <v>1</v>
      </c>
      <c r="F33" s="1272"/>
    </row>
    <row r="34" spans="1:6" ht="23.45" customHeight="1" x14ac:dyDescent="0.25">
      <c r="A34" s="305">
        <v>4</v>
      </c>
      <c r="B34" s="1268" t="s">
        <v>1460</v>
      </c>
      <c r="C34" s="1269"/>
      <c r="D34" s="1270"/>
      <c r="E34" s="1271">
        <v>1</v>
      </c>
      <c r="F34" s="1272"/>
    </row>
    <row r="35" spans="1:6" ht="23.45" customHeight="1" x14ac:dyDescent="0.25">
      <c r="A35" s="305">
        <v>5</v>
      </c>
      <c r="B35" s="1268" t="s">
        <v>1461</v>
      </c>
      <c r="C35" s="1269"/>
      <c r="D35" s="1270"/>
      <c r="E35" s="1271">
        <v>1</v>
      </c>
      <c r="F35" s="1272"/>
    </row>
  </sheetData>
  <mergeCells count="30">
    <mergeCell ref="B33:D33"/>
    <mergeCell ref="E33:F33"/>
    <mergeCell ref="B34:D34"/>
    <mergeCell ref="E34:F34"/>
    <mergeCell ref="B35:D35"/>
    <mergeCell ref="E35:F35"/>
    <mergeCell ref="B32:D32"/>
    <mergeCell ref="E32:F32"/>
    <mergeCell ref="B26:D26"/>
    <mergeCell ref="E26:F26"/>
    <mergeCell ref="B27:D27"/>
    <mergeCell ref="E27:F27"/>
    <mergeCell ref="A29:F29"/>
    <mergeCell ref="B30:D30"/>
    <mergeCell ref="E30:F30"/>
    <mergeCell ref="B31:D31"/>
    <mergeCell ref="E31:F31"/>
    <mergeCell ref="B25:D25"/>
    <mergeCell ref="E25:F25"/>
    <mergeCell ref="A1:F1"/>
    <mergeCell ref="A2:F2"/>
    <mergeCell ref="A4:F4"/>
    <mergeCell ref="A5:F5"/>
    <mergeCell ref="A12:B12"/>
    <mergeCell ref="A13:F13"/>
    <mergeCell ref="A14:F14"/>
    <mergeCell ref="A17:B17"/>
    <mergeCell ref="A18:F18"/>
    <mergeCell ref="A20:B20"/>
    <mergeCell ref="A24:F24"/>
  </mergeCells>
  <pageMargins left="0.59055118110236227" right="0.59055118110236227" top="0.39370078740157483" bottom="0.78740157480314965" header="0" footer="0"/>
  <pageSetup paperSize="9" scale="98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D46"/>
  <sheetViews>
    <sheetView zoomScaleNormal="100" workbookViewId="0">
      <selection activeCell="J22" sqref="J22"/>
    </sheetView>
  </sheetViews>
  <sheetFormatPr defaultColWidth="8.85546875" defaultRowHeight="15" x14ac:dyDescent="0.25"/>
  <cols>
    <col min="1" max="1" width="72.28515625" style="449" customWidth="1"/>
    <col min="2" max="16384" width="8.85546875" style="449"/>
  </cols>
  <sheetData>
    <row r="1" spans="1:3" ht="22.9" customHeight="1" x14ac:dyDescent="0.25">
      <c r="A1" s="1279" t="s">
        <v>1462</v>
      </c>
      <c r="B1" s="1279"/>
      <c r="C1" s="1279"/>
    </row>
    <row r="2" spans="1:3" ht="15.75" x14ac:dyDescent="0.25">
      <c r="A2" s="562"/>
      <c r="B2" s="111">
        <v>2023</v>
      </c>
      <c r="C2" s="111">
        <v>2024</v>
      </c>
    </row>
    <row r="3" spans="1:3" ht="15.6" customHeight="1" x14ac:dyDescent="0.25">
      <c r="A3" s="309" t="s">
        <v>1463</v>
      </c>
      <c r="B3" s="811">
        <v>39</v>
      </c>
      <c r="C3" s="811">
        <v>39</v>
      </c>
    </row>
    <row r="4" spans="1:3" ht="15.6" customHeight="1" x14ac:dyDescent="0.25">
      <c r="A4" s="1076" t="s">
        <v>1464</v>
      </c>
      <c r="B4" s="817">
        <v>2</v>
      </c>
      <c r="C4" s="817">
        <v>2</v>
      </c>
    </row>
    <row r="5" spans="1:3" ht="15.6" customHeight="1" x14ac:dyDescent="0.25">
      <c r="A5" s="1076" t="s">
        <v>1465</v>
      </c>
      <c r="B5" s="817">
        <v>37</v>
      </c>
      <c r="C5" s="817">
        <v>37</v>
      </c>
    </row>
    <row r="6" spans="1:3" ht="15.6" customHeight="1" x14ac:dyDescent="0.25">
      <c r="A6" s="309" t="s">
        <v>1466</v>
      </c>
      <c r="B6" s="811">
        <v>8</v>
      </c>
      <c r="C6" s="811">
        <v>8</v>
      </c>
    </row>
    <row r="7" spans="1:3" ht="15.6" customHeight="1" x14ac:dyDescent="0.25">
      <c r="A7" s="309" t="s">
        <v>1467</v>
      </c>
      <c r="B7" s="811">
        <v>6</v>
      </c>
      <c r="C7" s="811">
        <v>6</v>
      </c>
    </row>
    <row r="8" spans="1:3" ht="15.6" customHeight="1" x14ac:dyDescent="0.25">
      <c r="A8" s="1076" t="s">
        <v>1464</v>
      </c>
      <c r="B8" s="817">
        <v>4</v>
      </c>
      <c r="C8" s="817">
        <v>4</v>
      </c>
    </row>
    <row r="9" spans="1:3" ht="15.6" customHeight="1" x14ac:dyDescent="0.25">
      <c r="A9" s="1076" t="s">
        <v>1465</v>
      </c>
      <c r="B9" s="817">
        <v>2</v>
      </c>
      <c r="C9" s="817">
        <v>2</v>
      </c>
    </row>
    <row r="10" spans="1:3" ht="15.6" customHeight="1" x14ac:dyDescent="0.25">
      <c r="A10" s="309" t="s">
        <v>1468</v>
      </c>
      <c r="B10" s="811">
        <v>2</v>
      </c>
      <c r="C10" s="811">
        <v>2</v>
      </c>
    </row>
    <row r="11" spans="1:3" ht="15.6" customHeight="1" x14ac:dyDescent="0.25">
      <c r="A11" s="309" t="s">
        <v>1469</v>
      </c>
      <c r="B11" s="811">
        <v>3</v>
      </c>
      <c r="C11" s="811">
        <v>3</v>
      </c>
    </row>
    <row r="12" spans="1:3" ht="15.75" x14ac:dyDescent="0.25">
      <c r="A12" s="311" t="s">
        <v>692</v>
      </c>
      <c r="B12" s="818">
        <v>58</v>
      </c>
      <c r="C12" s="818">
        <v>58</v>
      </c>
    </row>
    <row r="14" spans="1:3" ht="15.75" x14ac:dyDescent="0.25">
      <c r="A14" s="1279" t="s">
        <v>1470</v>
      </c>
      <c r="B14" s="1279"/>
      <c r="C14" s="1279"/>
    </row>
    <row r="15" spans="1:3" ht="15.75" x14ac:dyDescent="0.25">
      <c r="A15" s="562"/>
      <c r="B15" s="111">
        <v>2023</v>
      </c>
      <c r="C15" s="111">
        <v>2024</v>
      </c>
    </row>
    <row r="16" spans="1:3" ht="16.899999999999999" customHeight="1" x14ac:dyDescent="0.25">
      <c r="A16" s="309" t="s">
        <v>1463</v>
      </c>
      <c r="B16" s="811">
        <v>2674</v>
      </c>
      <c r="C16" s="811">
        <v>2799</v>
      </c>
    </row>
    <row r="17" spans="1:4" ht="16.899999999999999" customHeight="1" x14ac:dyDescent="0.25">
      <c r="A17" s="1076" t="s">
        <v>1464</v>
      </c>
      <c r="B17" s="817">
        <v>116</v>
      </c>
      <c r="C17" s="817">
        <v>111</v>
      </c>
    </row>
    <row r="18" spans="1:4" ht="16.899999999999999" customHeight="1" x14ac:dyDescent="0.25">
      <c r="A18" s="1076" t="s">
        <v>1465</v>
      </c>
      <c r="B18" s="817">
        <v>2558</v>
      </c>
      <c r="C18" s="817">
        <v>2687</v>
      </c>
    </row>
    <row r="19" spans="1:4" ht="16.899999999999999" customHeight="1" x14ac:dyDescent="0.25">
      <c r="A19" s="309" t="s">
        <v>1466</v>
      </c>
      <c r="B19" s="811">
        <v>413</v>
      </c>
      <c r="C19" s="811">
        <v>416</v>
      </c>
    </row>
    <row r="20" spans="1:4" ht="16.899999999999999" customHeight="1" x14ac:dyDescent="0.25">
      <c r="A20" s="309" t="s">
        <v>1467</v>
      </c>
      <c r="B20" s="811">
        <v>37</v>
      </c>
      <c r="C20" s="811">
        <v>39</v>
      </c>
    </row>
    <row r="21" spans="1:4" ht="16.899999999999999" customHeight="1" x14ac:dyDescent="0.25">
      <c r="A21" s="1076" t="s">
        <v>1464</v>
      </c>
      <c r="B21" s="817">
        <v>32</v>
      </c>
      <c r="C21" s="817">
        <v>35</v>
      </c>
    </row>
    <row r="22" spans="1:4" ht="16.899999999999999" customHeight="1" x14ac:dyDescent="0.25">
      <c r="A22" s="1076" t="s">
        <v>1465</v>
      </c>
      <c r="B22" s="817">
        <v>5</v>
      </c>
      <c r="C22" s="817">
        <v>4</v>
      </c>
    </row>
    <row r="23" spans="1:4" ht="16.899999999999999" customHeight="1" x14ac:dyDescent="0.25">
      <c r="A23" s="309" t="s">
        <v>1468</v>
      </c>
      <c r="B23" s="811">
        <v>87</v>
      </c>
      <c r="C23" s="811">
        <v>83</v>
      </c>
    </row>
    <row r="24" spans="1:4" ht="16.899999999999999" customHeight="1" x14ac:dyDescent="0.25">
      <c r="A24" s="309" t="s">
        <v>1469</v>
      </c>
      <c r="B24" s="811">
        <v>84</v>
      </c>
      <c r="C24" s="811">
        <v>109</v>
      </c>
    </row>
    <row r="25" spans="1:4" ht="15.75" x14ac:dyDescent="0.25">
      <c r="A25" s="311" t="s">
        <v>692</v>
      </c>
      <c r="B25" s="818">
        <f>B16+B19+B20+B23+B24</f>
        <v>3295</v>
      </c>
      <c r="C25" s="818">
        <f>C16+C19+C20+C23+C24</f>
        <v>3446</v>
      </c>
      <c r="D25" s="450"/>
    </row>
    <row r="27" spans="1:4" ht="15.75" x14ac:dyDescent="0.25">
      <c r="A27" s="1279" t="s">
        <v>1471</v>
      </c>
      <c r="B27" s="1279"/>
      <c r="C27" s="1279"/>
    </row>
    <row r="28" spans="1:4" ht="15.75" x14ac:dyDescent="0.25">
      <c r="A28" s="562"/>
      <c r="B28" s="111">
        <v>2023</v>
      </c>
      <c r="C28" s="111">
        <v>2024</v>
      </c>
    </row>
    <row r="29" spans="1:4" x14ac:dyDescent="0.25">
      <c r="A29" s="312" t="s">
        <v>1463</v>
      </c>
      <c r="B29" s="303"/>
      <c r="C29" s="303"/>
    </row>
    <row r="30" spans="1:4" ht="15.75" x14ac:dyDescent="0.25">
      <c r="A30" s="1076" t="s">
        <v>1464</v>
      </c>
      <c r="B30" s="817">
        <v>467</v>
      </c>
      <c r="C30" s="1074">
        <f>'11'!D20+'12'!D24</f>
        <v>417</v>
      </c>
    </row>
    <row r="31" spans="1:4" ht="15.75" x14ac:dyDescent="0.25">
      <c r="A31" s="1076" t="s">
        <v>1465</v>
      </c>
      <c r="B31" s="817">
        <v>6007</v>
      </c>
      <c r="C31" s="1074">
        <f>'10'!D9+'10'!D16+'10'!D19+'11'!D11+'11'!D14+'11'!D16+'11'!D17+'11'!D18+'11'!D19+'11'!D25+'11'!D30+'12'!D21+'12'!D22+'12'!D23+'13'!D12</f>
        <v>6990</v>
      </c>
    </row>
    <row r="32" spans="1:4" ht="15.75" x14ac:dyDescent="0.25">
      <c r="A32" s="313" t="s">
        <v>1472</v>
      </c>
      <c r="B32" s="818">
        <v>6774</v>
      </c>
      <c r="C32" s="1075">
        <f>C30+C31</f>
        <v>7407</v>
      </c>
      <c r="D32" s="450"/>
    </row>
    <row r="33" spans="1:3" ht="15.75" x14ac:dyDescent="0.25">
      <c r="A33" s="312" t="s">
        <v>1473</v>
      </c>
      <c r="B33" s="811"/>
      <c r="C33" s="811"/>
    </row>
    <row r="34" spans="1:3" ht="15.75" x14ac:dyDescent="0.25">
      <c r="A34" s="310" t="s">
        <v>1474</v>
      </c>
      <c r="B34" s="298">
        <v>539</v>
      </c>
      <c r="C34" s="298">
        <v>367</v>
      </c>
    </row>
    <row r="35" spans="1:3" ht="15.75" x14ac:dyDescent="0.25">
      <c r="A35" s="310" t="s">
        <v>1475</v>
      </c>
      <c r="B35" s="298">
        <v>785</v>
      </c>
      <c r="C35" s="298">
        <v>811</v>
      </c>
    </row>
    <row r="36" spans="1:3" ht="15.75" x14ac:dyDescent="0.25">
      <c r="A36" s="313" t="s">
        <v>1476</v>
      </c>
      <c r="B36" s="818">
        <f>SUM(B34:B35)</f>
        <v>1324</v>
      </c>
      <c r="C36" s="818">
        <v>1178</v>
      </c>
    </row>
    <row r="37" spans="1:3" ht="15.75" x14ac:dyDescent="0.25">
      <c r="A37" s="312" t="s">
        <v>1467</v>
      </c>
      <c r="B37" s="811"/>
      <c r="C37" s="811"/>
    </row>
    <row r="38" spans="1:3" ht="15.75" x14ac:dyDescent="0.25">
      <c r="A38" s="1076" t="s">
        <v>1464</v>
      </c>
      <c r="B38" s="817">
        <v>610</v>
      </c>
      <c r="C38" s="817">
        <v>610</v>
      </c>
    </row>
    <row r="39" spans="1:3" ht="15.75" x14ac:dyDescent="0.25">
      <c r="A39" s="1076" t="s">
        <v>1465</v>
      </c>
      <c r="B39" s="817">
        <v>90</v>
      </c>
      <c r="C39" s="817">
        <v>90</v>
      </c>
    </row>
    <row r="40" spans="1:3" ht="15.75" x14ac:dyDescent="0.25">
      <c r="A40" s="313" t="s">
        <v>1477</v>
      </c>
      <c r="B40" s="818">
        <v>700</v>
      </c>
      <c r="C40" s="818">
        <v>700</v>
      </c>
    </row>
    <row r="41" spans="1:3" ht="15.75" x14ac:dyDescent="0.25">
      <c r="B41" s="819"/>
      <c r="C41" s="819"/>
    </row>
    <row r="42" spans="1:3" ht="15.75" x14ac:dyDescent="0.25">
      <c r="A42" s="120"/>
      <c r="B42" s="917">
        <v>2023</v>
      </c>
      <c r="C42" s="812">
        <v>2024</v>
      </c>
    </row>
    <row r="43" spans="1:3" ht="15.75" x14ac:dyDescent="0.25">
      <c r="A43" s="120" t="s">
        <v>1531</v>
      </c>
      <c r="B43" s="903">
        <v>25</v>
      </c>
      <c r="C43" s="801">
        <v>22</v>
      </c>
    </row>
    <row r="44" spans="1:3" ht="15.75" x14ac:dyDescent="0.25">
      <c r="A44" s="120" t="s">
        <v>1478</v>
      </c>
      <c r="B44" s="903">
        <v>239</v>
      </c>
      <c r="C44" s="801">
        <v>238</v>
      </c>
    </row>
    <row r="45" spans="1:3" ht="12" customHeight="1" x14ac:dyDescent="0.25">
      <c r="A45" s="1280"/>
      <c r="B45" s="1280"/>
      <c r="C45" s="1280"/>
    </row>
    <row r="46" spans="1:3" ht="33" customHeight="1" x14ac:dyDescent="0.25">
      <c r="A46" s="1281" t="s">
        <v>1908</v>
      </c>
      <c r="B46" s="1281"/>
      <c r="C46" s="1281"/>
    </row>
  </sheetData>
  <mergeCells count="5">
    <mergeCell ref="A1:C1"/>
    <mergeCell ref="A14:C14"/>
    <mergeCell ref="A27:C27"/>
    <mergeCell ref="A45:C45"/>
    <mergeCell ref="A46:C46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Z18"/>
  <sheetViews>
    <sheetView zoomScaleNormal="100" workbookViewId="0">
      <selection sqref="A1:M1"/>
    </sheetView>
  </sheetViews>
  <sheetFormatPr defaultColWidth="8" defaultRowHeight="12.75" x14ac:dyDescent="0.2"/>
  <cols>
    <col min="1" max="1" width="29.5703125" style="63" customWidth="1"/>
    <col min="2" max="2" width="10.28515625" style="55" customWidth="1"/>
    <col min="3" max="3" width="10.28515625" style="64" customWidth="1"/>
    <col min="4" max="5" width="8.7109375" style="55" customWidth="1"/>
    <col min="6" max="6" width="8.7109375" style="64" customWidth="1"/>
    <col min="7" max="7" width="7.5703125" style="55" customWidth="1"/>
    <col min="8" max="8" width="8.7109375" style="55" customWidth="1"/>
    <col min="9" max="9" width="8.7109375" style="64" customWidth="1"/>
    <col min="10" max="10" width="7.140625" style="55" customWidth="1"/>
    <col min="11" max="11" width="8.7109375" style="55" customWidth="1"/>
    <col min="12" max="12" width="8.7109375" style="64" customWidth="1"/>
    <col min="13" max="13" width="7.28515625" style="55" customWidth="1"/>
    <col min="14" max="26" width="6.28515625" style="55" customWidth="1"/>
    <col min="27" max="16384" width="8" style="54"/>
  </cols>
  <sheetData>
    <row r="1" spans="1:26" ht="23.45" customHeight="1" x14ac:dyDescent="0.25">
      <c r="A1" s="1282" t="s">
        <v>1880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53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6.149999999999999" customHeight="1" x14ac:dyDescent="0.25">
      <c r="A2" s="1282" t="s">
        <v>178</v>
      </c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53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6.149999999999999" customHeight="1" x14ac:dyDescent="0.25">
      <c r="A3" s="1283" t="s">
        <v>179</v>
      </c>
      <c r="B3" s="1283"/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s="55" customFormat="1" ht="10.15" customHeight="1" x14ac:dyDescent="0.2">
      <c r="A4" s="1284"/>
      <c r="B4" s="1284"/>
      <c r="C4" s="1284"/>
      <c r="D4" s="1284"/>
      <c r="E4" s="1284"/>
      <c r="F4" s="1284"/>
      <c r="G4" s="1284"/>
      <c r="H4" s="1284"/>
      <c r="I4" s="1284"/>
      <c r="J4" s="1284"/>
      <c r="K4" s="1284"/>
      <c r="L4" s="1284"/>
      <c r="M4" s="1284"/>
    </row>
    <row r="5" spans="1:26" s="56" customFormat="1" ht="36.6" customHeight="1" x14ac:dyDescent="0.2">
      <c r="A5" s="1285" t="s">
        <v>180</v>
      </c>
      <c r="B5" s="1287" t="s">
        <v>693</v>
      </c>
      <c r="C5" s="1287"/>
      <c r="D5" s="1287"/>
      <c r="E5" s="1287" t="s">
        <v>181</v>
      </c>
      <c r="F5" s="1287"/>
      <c r="G5" s="1287"/>
      <c r="H5" s="1287" t="s">
        <v>182</v>
      </c>
      <c r="I5" s="1287"/>
      <c r="J5" s="1287"/>
      <c r="K5" s="1287" t="s">
        <v>183</v>
      </c>
      <c r="L5" s="1287"/>
      <c r="M5" s="1287"/>
    </row>
    <row r="6" spans="1:26" s="56" customFormat="1" ht="31.9" customHeight="1" x14ac:dyDescent="0.2">
      <c r="A6" s="1286"/>
      <c r="B6" s="362" t="s">
        <v>184</v>
      </c>
      <c r="C6" s="362" t="s">
        <v>185</v>
      </c>
      <c r="D6" s="362" t="s">
        <v>186</v>
      </c>
      <c r="E6" s="362" t="s">
        <v>184</v>
      </c>
      <c r="F6" s="362" t="s">
        <v>185</v>
      </c>
      <c r="G6" s="362" t="s">
        <v>186</v>
      </c>
      <c r="H6" s="362" t="s">
        <v>184</v>
      </c>
      <c r="I6" s="362" t="s">
        <v>185</v>
      </c>
      <c r="J6" s="362" t="s">
        <v>186</v>
      </c>
      <c r="K6" s="362" t="s">
        <v>184</v>
      </c>
      <c r="L6" s="362" t="s">
        <v>185</v>
      </c>
      <c r="M6" s="362" t="s">
        <v>186</v>
      </c>
    </row>
    <row r="7" spans="1:26" s="58" customFormat="1" ht="30" customHeight="1" x14ac:dyDescent="0.2">
      <c r="A7" s="57" t="s">
        <v>187</v>
      </c>
      <c r="B7" s="1077">
        <v>22202.75</v>
      </c>
      <c r="C7" s="1077">
        <v>19465.25</v>
      </c>
      <c r="D7" s="1078">
        <v>16954</v>
      </c>
      <c r="E7" s="1077">
        <v>4716.75</v>
      </c>
      <c r="F7" s="1077">
        <v>4147.25</v>
      </c>
      <c r="G7" s="1078">
        <v>3446</v>
      </c>
      <c r="H7" s="1077">
        <v>8247.25</v>
      </c>
      <c r="I7" s="1077">
        <v>7396.25</v>
      </c>
      <c r="J7" s="1078">
        <v>6234</v>
      </c>
      <c r="K7" s="1077">
        <v>1516</v>
      </c>
      <c r="L7" s="1077">
        <v>1268.25</v>
      </c>
      <c r="M7" s="1078">
        <v>1124</v>
      </c>
    </row>
    <row r="8" spans="1:26" s="58" customFormat="1" ht="22.15" customHeight="1" x14ac:dyDescent="0.2">
      <c r="A8" s="59" t="s">
        <v>188</v>
      </c>
      <c r="B8" s="1079"/>
      <c r="C8" s="1079"/>
      <c r="D8" s="1080"/>
      <c r="E8" s="1081"/>
      <c r="F8" s="1081"/>
      <c r="G8" s="1080"/>
      <c r="H8" s="1082"/>
      <c r="I8" s="1082"/>
      <c r="J8" s="1083"/>
      <c r="K8" s="1081"/>
      <c r="L8" s="1081"/>
      <c r="M8" s="1080"/>
    </row>
    <row r="9" spans="1:26" s="58" customFormat="1" ht="30" customHeight="1" x14ac:dyDescent="0.2">
      <c r="A9" s="59" t="s">
        <v>189</v>
      </c>
      <c r="B9" s="1084">
        <v>20582.5</v>
      </c>
      <c r="C9" s="1084">
        <v>18075.25</v>
      </c>
      <c r="D9" s="1085">
        <v>15754</v>
      </c>
      <c r="E9" s="1084">
        <v>4494.75</v>
      </c>
      <c r="F9" s="1084">
        <v>3963.5</v>
      </c>
      <c r="G9" s="1085">
        <v>3300</v>
      </c>
      <c r="H9" s="1084">
        <v>7773.75</v>
      </c>
      <c r="I9" s="1084">
        <v>6997.25</v>
      </c>
      <c r="J9" s="1085">
        <v>5895</v>
      </c>
      <c r="K9" s="1084">
        <v>1321</v>
      </c>
      <c r="L9" s="1084">
        <v>1110.25</v>
      </c>
      <c r="M9" s="1085">
        <v>991</v>
      </c>
    </row>
    <row r="10" spans="1:26" s="58" customFormat="1" ht="30" customHeight="1" x14ac:dyDescent="0.2">
      <c r="A10" s="59" t="s">
        <v>190</v>
      </c>
      <c r="B10" s="1084">
        <v>1620.25</v>
      </c>
      <c r="C10" s="1084">
        <v>1390</v>
      </c>
      <c r="D10" s="1085">
        <v>1200</v>
      </c>
      <c r="E10" s="1086">
        <v>222</v>
      </c>
      <c r="F10" s="1086">
        <v>183.75</v>
      </c>
      <c r="G10" s="1087">
        <v>146</v>
      </c>
      <c r="H10" s="1086">
        <v>473.5</v>
      </c>
      <c r="I10" s="1086">
        <v>399</v>
      </c>
      <c r="J10" s="1087">
        <v>339</v>
      </c>
      <c r="K10" s="1086">
        <v>195</v>
      </c>
      <c r="L10" s="1086">
        <v>158</v>
      </c>
      <c r="M10" s="1087">
        <v>133</v>
      </c>
    </row>
    <row r="11" spans="1:26" s="58" customFormat="1" ht="16.149999999999999" customHeight="1" x14ac:dyDescent="0.2">
      <c r="A11" s="60"/>
      <c r="B11" s="61"/>
      <c r="C11" s="61"/>
      <c r="D11" s="62"/>
      <c r="E11" s="61"/>
      <c r="F11" s="61"/>
      <c r="G11" s="62"/>
      <c r="H11" s="61"/>
      <c r="I11" s="61"/>
      <c r="J11" s="62"/>
      <c r="K11" s="61"/>
      <c r="L11" s="61"/>
      <c r="M11" s="62"/>
    </row>
    <row r="12" spans="1:26" s="58" customFormat="1" ht="30.6" customHeight="1" x14ac:dyDescent="0.2">
      <c r="A12" s="1282" t="s">
        <v>1700</v>
      </c>
      <c r="B12" s="1282"/>
      <c r="C12" s="1282"/>
      <c r="D12" s="1282"/>
      <c r="E12" s="1282"/>
      <c r="F12" s="1282"/>
      <c r="G12" s="1282"/>
      <c r="H12" s="1282"/>
      <c r="I12" s="1282"/>
      <c r="J12" s="1282"/>
      <c r="K12" s="1282"/>
      <c r="L12" s="1282"/>
      <c r="M12" s="1282"/>
    </row>
    <row r="13" spans="1:26" ht="106.15" customHeight="1" x14ac:dyDescent="0.2">
      <c r="A13" s="1292" t="s">
        <v>40</v>
      </c>
      <c r="B13" s="1293"/>
      <c r="C13" s="1294"/>
      <c r="D13" s="1298" t="s">
        <v>191</v>
      </c>
      <c r="E13" s="1299"/>
      <c r="F13" s="1298" t="s">
        <v>192</v>
      </c>
      <c r="G13" s="1299"/>
      <c r="H13" s="1298" t="s">
        <v>193</v>
      </c>
      <c r="I13" s="1299"/>
      <c r="J13" s="1298" t="s">
        <v>194</v>
      </c>
      <c r="K13" s="1299"/>
      <c r="L13" s="1298" t="s">
        <v>195</v>
      </c>
      <c r="M13" s="1299"/>
    </row>
    <row r="14" spans="1:26" ht="29.45" customHeight="1" x14ac:dyDescent="0.2">
      <c r="A14" s="1295"/>
      <c r="B14" s="1296"/>
      <c r="C14" s="1297"/>
      <c r="D14" s="345">
        <v>2023</v>
      </c>
      <c r="E14" s="345">
        <v>2024</v>
      </c>
      <c r="F14" s="345">
        <v>2023</v>
      </c>
      <c r="G14" s="345">
        <v>2024</v>
      </c>
      <c r="H14" s="345">
        <v>2023</v>
      </c>
      <c r="I14" s="345">
        <v>2024</v>
      </c>
      <c r="J14" s="345">
        <v>2023</v>
      </c>
      <c r="K14" s="345">
        <v>2024</v>
      </c>
      <c r="L14" s="345">
        <v>2023</v>
      </c>
      <c r="M14" s="345">
        <v>2024</v>
      </c>
    </row>
    <row r="15" spans="1:26" ht="29.45" customHeight="1" x14ac:dyDescent="0.2">
      <c r="A15" s="1289" t="s">
        <v>196</v>
      </c>
      <c r="B15" s="1290"/>
      <c r="C15" s="1291"/>
      <c r="D15" s="601">
        <v>31.9</v>
      </c>
      <c r="E15" s="601">
        <f>ROUND(3446*10000/1033409,1)</f>
        <v>33.299999999999997</v>
      </c>
      <c r="F15" s="601">
        <v>6.2</v>
      </c>
      <c r="G15" s="601">
        <v>9</v>
      </c>
      <c r="H15" s="601">
        <v>20.2</v>
      </c>
      <c r="I15" s="601">
        <v>21.1</v>
      </c>
      <c r="J15" s="601">
        <v>58.9</v>
      </c>
      <c r="K15" s="601">
        <v>60.3</v>
      </c>
      <c r="L15" s="601">
        <v>18.8</v>
      </c>
      <c r="M15" s="601">
        <v>24.9</v>
      </c>
    </row>
    <row r="16" spans="1:26" ht="29.45" customHeight="1" x14ac:dyDescent="0.2">
      <c r="A16" s="1289" t="s">
        <v>197</v>
      </c>
      <c r="B16" s="1290"/>
      <c r="C16" s="1291"/>
      <c r="D16" s="601">
        <v>37.6</v>
      </c>
      <c r="E16" s="601">
        <v>38.200000000000003</v>
      </c>
      <c r="F16" s="601">
        <v>13.3</v>
      </c>
      <c r="G16" s="601">
        <v>13.7</v>
      </c>
      <c r="H16" s="601">
        <v>23.8</v>
      </c>
      <c r="I16" s="601">
        <v>24</v>
      </c>
      <c r="J16" s="601">
        <v>76.7</v>
      </c>
      <c r="K16" s="601">
        <v>76.5</v>
      </c>
      <c r="L16" s="601">
        <v>47</v>
      </c>
      <c r="M16" s="601">
        <v>47.8</v>
      </c>
    </row>
    <row r="17" spans="1:13" s="55" customFormat="1" ht="29.45" customHeight="1" x14ac:dyDescent="0.2">
      <c r="A17" s="1289" t="s">
        <v>198</v>
      </c>
      <c r="B17" s="1290"/>
      <c r="C17" s="1291"/>
      <c r="D17" s="601">
        <v>44.9</v>
      </c>
      <c r="E17" s="601">
        <v>45.6</v>
      </c>
      <c r="F17" s="601">
        <v>10.7</v>
      </c>
      <c r="G17" s="601">
        <v>11.2</v>
      </c>
      <c r="H17" s="601">
        <v>27.7</v>
      </c>
      <c r="I17" s="601">
        <v>28.1</v>
      </c>
      <c r="J17" s="601">
        <v>78.3</v>
      </c>
      <c r="K17" s="601">
        <v>77.7</v>
      </c>
      <c r="L17" s="601">
        <v>39.4</v>
      </c>
      <c r="M17" s="601">
        <v>40.4</v>
      </c>
    </row>
    <row r="18" spans="1:13" ht="26.25" customHeight="1" x14ac:dyDescent="0.2">
      <c r="A18" s="1288" t="s">
        <v>1800</v>
      </c>
      <c r="B18" s="1288"/>
      <c r="C18" s="1288"/>
      <c r="D18" s="1288"/>
      <c r="E18" s="1288"/>
      <c r="F18" s="1288"/>
    </row>
  </sheetData>
  <mergeCells count="20">
    <mergeCell ref="A18:F18"/>
    <mergeCell ref="A15:C15"/>
    <mergeCell ref="A16:C16"/>
    <mergeCell ref="A17:C17"/>
    <mergeCell ref="A12:M12"/>
    <mergeCell ref="A13:C14"/>
    <mergeCell ref="D13:E13"/>
    <mergeCell ref="F13:G13"/>
    <mergeCell ref="H13:I13"/>
    <mergeCell ref="J13:K13"/>
    <mergeCell ref="L13:M13"/>
    <mergeCell ref="A1:M1"/>
    <mergeCell ref="A2:M2"/>
    <mergeCell ref="A3:M3"/>
    <mergeCell ref="A4:M4"/>
    <mergeCell ref="A5:A6"/>
    <mergeCell ref="B5:D5"/>
    <mergeCell ref="E5:G5"/>
    <mergeCell ref="H5:J5"/>
    <mergeCell ref="K5:M5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49"/>
  <sheetViews>
    <sheetView zoomScaleNormal="100" workbookViewId="0">
      <selection activeCell="J22" sqref="J22"/>
    </sheetView>
  </sheetViews>
  <sheetFormatPr defaultColWidth="8.85546875" defaultRowHeight="12" x14ac:dyDescent="0.2"/>
  <cols>
    <col min="1" max="1" width="39.7109375" style="65" customWidth="1"/>
    <col min="2" max="2" width="8.28515625" style="71" customWidth="1"/>
    <col min="3" max="3" width="6.85546875" style="65" customWidth="1"/>
    <col min="4" max="4" width="8.7109375" style="65" customWidth="1"/>
    <col min="5" max="5" width="6.85546875" style="65" customWidth="1"/>
    <col min="6" max="6" width="7.7109375" style="932" customWidth="1"/>
    <col min="7" max="7" width="6.85546875" style="65" customWidth="1"/>
    <col min="8" max="8" width="7.28515625" style="65" customWidth="1"/>
    <col min="9" max="16384" width="8.85546875" style="65"/>
  </cols>
  <sheetData>
    <row r="1" spans="1:9" ht="31.9" customHeight="1" x14ac:dyDescent="0.2">
      <c r="A1" s="1300" t="s">
        <v>1564</v>
      </c>
      <c r="B1" s="1300"/>
      <c r="C1" s="1300"/>
      <c r="D1" s="1300"/>
      <c r="E1" s="1300"/>
      <c r="F1" s="1300"/>
      <c r="G1" s="1300"/>
      <c r="H1" s="1300"/>
    </row>
    <row r="2" spans="1:9" ht="13.9" customHeight="1" x14ac:dyDescent="0.2">
      <c r="A2" s="1301" t="s">
        <v>1881</v>
      </c>
      <c r="B2" s="1301"/>
      <c r="C2" s="1301"/>
      <c r="D2" s="1301"/>
      <c r="E2" s="1301"/>
      <c r="F2" s="1301"/>
      <c r="G2" s="1301"/>
      <c r="H2" s="1301"/>
    </row>
    <row r="3" spans="1:9" ht="33" customHeight="1" x14ac:dyDescent="0.2">
      <c r="A3" s="1302" t="s">
        <v>199</v>
      </c>
      <c r="B3" s="1303" t="s">
        <v>200</v>
      </c>
      <c r="C3" s="1304" t="s">
        <v>201</v>
      </c>
      <c r="D3" s="1305"/>
      <c r="E3" s="1305"/>
      <c r="F3" s="1305"/>
      <c r="G3" s="1305"/>
      <c r="H3" s="1306"/>
    </row>
    <row r="4" spans="1:9" ht="16.149999999999999" customHeight="1" x14ac:dyDescent="0.2">
      <c r="A4" s="1302"/>
      <c r="B4" s="1303"/>
      <c r="C4" s="1307" t="s">
        <v>202</v>
      </c>
      <c r="D4" s="1308"/>
      <c r="E4" s="1309" t="s">
        <v>203</v>
      </c>
      <c r="F4" s="1308"/>
      <c r="G4" s="1309" t="s">
        <v>204</v>
      </c>
      <c r="H4" s="1308"/>
    </row>
    <row r="5" spans="1:9" ht="15.6" customHeight="1" x14ac:dyDescent="0.2">
      <c r="A5" s="1302"/>
      <c r="B5" s="1303"/>
      <c r="C5" s="403" t="s">
        <v>205</v>
      </c>
      <c r="D5" s="66" t="s">
        <v>206</v>
      </c>
      <c r="E5" s="67" t="s">
        <v>205</v>
      </c>
      <c r="F5" s="931" t="s">
        <v>206</v>
      </c>
      <c r="G5" s="67" t="s">
        <v>205</v>
      </c>
      <c r="H5" s="66" t="s">
        <v>206</v>
      </c>
    </row>
    <row r="6" spans="1:9" ht="20.45" customHeight="1" x14ac:dyDescent="0.2">
      <c r="A6" s="68" t="s">
        <v>207</v>
      </c>
      <c r="B6" s="1088">
        <v>3446</v>
      </c>
      <c r="C6" s="1089">
        <v>587</v>
      </c>
      <c r="D6" s="69">
        <f>ROUND(C6*100/B6,1)</f>
        <v>17</v>
      </c>
      <c r="E6" s="1089">
        <v>147</v>
      </c>
      <c r="F6" s="69">
        <f>ROUND(E6*100/B6,1)</f>
        <v>4.3</v>
      </c>
      <c r="G6" s="1089">
        <v>59</v>
      </c>
      <c r="H6" s="69">
        <f>ROUND(G6*100/B6,1)</f>
        <v>1.7</v>
      </c>
      <c r="I6" s="70"/>
    </row>
    <row r="7" spans="1:9" ht="42" customHeight="1" x14ac:dyDescent="0.2">
      <c r="A7" s="511" t="s">
        <v>1653</v>
      </c>
      <c r="B7" s="1090">
        <v>117</v>
      </c>
      <c r="C7" s="1091">
        <v>27</v>
      </c>
      <c r="D7" s="598">
        <f t="shared" ref="D7:D46" si="0">ROUND(C7*100/B7,1)</f>
        <v>23.1</v>
      </c>
      <c r="E7" s="1091">
        <v>3</v>
      </c>
      <c r="F7" s="598">
        <f t="shared" ref="F7:F46" si="1">ROUND(E7*100/B7,1)</f>
        <v>2.6</v>
      </c>
      <c r="G7" s="1091" t="s">
        <v>210</v>
      </c>
      <c r="H7" s="1092" t="s">
        <v>210</v>
      </c>
    </row>
    <row r="8" spans="1:9" ht="15" customHeight="1" x14ac:dyDescent="0.2">
      <c r="A8" s="511" t="s">
        <v>208</v>
      </c>
      <c r="B8" s="1090">
        <v>203</v>
      </c>
      <c r="C8" s="1091">
        <v>40</v>
      </c>
      <c r="D8" s="598">
        <f t="shared" si="0"/>
        <v>19.7</v>
      </c>
      <c r="E8" s="1091">
        <v>17</v>
      </c>
      <c r="F8" s="598">
        <f t="shared" si="1"/>
        <v>8.4</v>
      </c>
      <c r="G8" s="1091">
        <v>3</v>
      </c>
      <c r="H8" s="598">
        <f t="shared" ref="H8:H10" si="2">ROUND(G8*100/B8,1)</f>
        <v>1.5</v>
      </c>
    </row>
    <row r="9" spans="1:9" ht="15" customHeight="1" x14ac:dyDescent="0.2">
      <c r="A9" s="511" t="s">
        <v>209</v>
      </c>
      <c r="B9" s="1090">
        <v>5</v>
      </c>
      <c r="C9" s="1091" t="s">
        <v>210</v>
      </c>
      <c r="D9" s="598" t="s">
        <v>210</v>
      </c>
      <c r="E9" s="1091">
        <v>1</v>
      </c>
      <c r="F9" s="1092">
        <f t="shared" si="1"/>
        <v>20</v>
      </c>
      <c r="G9" s="1091" t="s">
        <v>210</v>
      </c>
      <c r="H9" s="1092" t="s">
        <v>210</v>
      </c>
    </row>
    <row r="10" spans="1:9" ht="15" customHeight="1" x14ac:dyDescent="0.2">
      <c r="A10" s="511" t="s">
        <v>211</v>
      </c>
      <c r="B10" s="1090">
        <v>205</v>
      </c>
      <c r="C10" s="1091">
        <v>68</v>
      </c>
      <c r="D10" s="598">
        <f t="shared" si="0"/>
        <v>33.200000000000003</v>
      </c>
      <c r="E10" s="1091">
        <v>12</v>
      </c>
      <c r="F10" s="598">
        <f t="shared" si="1"/>
        <v>5.9</v>
      </c>
      <c r="G10" s="1091">
        <v>7</v>
      </c>
      <c r="H10" s="598">
        <f t="shared" si="2"/>
        <v>3.4</v>
      </c>
    </row>
    <row r="11" spans="1:9" ht="15" customHeight="1" x14ac:dyDescent="0.2">
      <c r="A11" s="511" t="s">
        <v>212</v>
      </c>
      <c r="B11" s="1090">
        <v>7</v>
      </c>
      <c r="C11" s="1091">
        <v>3</v>
      </c>
      <c r="D11" s="598">
        <f t="shared" si="0"/>
        <v>42.9</v>
      </c>
      <c r="E11" s="1093">
        <v>1</v>
      </c>
      <c r="F11" s="598">
        <f t="shared" si="1"/>
        <v>14.3</v>
      </c>
      <c r="G11" s="1091" t="s">
        <v>210</v>
      </c>
      <c r="H11" s="1092" t="s">
        <v>210</v>
      </c>
    </row>
    <row r="12" spans="1:9" ht="15" customHeight="1" x14ac:dyDescent="0.2">
      <c r="A12" s="511" t="s">
        <v>213</v>
      </c>
      <c r="B12" s="1091" t="s">
        <v>210</v>
      </c>
      <c r="C12" s="1091" t="s">
        <v>210</v>
      </c>
      <c r="D12" s="1091" t="s">
        <v>210</v>
      </c>
      <c r="E12" s="1091" t="s">
        <v>210</v>
      </c>
      <c r="F12" s="1092" t="s">
        <v>210</v>
      </c>
      <c r="G12" s="1091" t="s">
        <v>210</v>
      </c>
      <c r="H12" s="1092" t="s">
        <v>210</v>
      </c>
    </row>
    <row r="13" spans="1:9" ht="15" customHeight="1" x14ac:dyDescent="0.2">
      <c r="A13" s="511" t="s">
        <v>214</v>
      </c>
      <c r="B13" s="1091" t="s">
        <v>210</v>
      </c>
      <c r="C13" s="1091" t="s">
        <v>210</v>
      </c>
      <c r="D13" s="1091" t="s">
        <v>210</v>
      </c>
      <c r="E13" s="1091" t="s">
        <v>210</v>
      </c>
      <c r="F13" s="1092" t="s">
        <v>210</v>
      </c>
      <c r="G13" s="1091" t="s">
        <v>210</v>
      </c>
      <c r="H13" s="1092" t="s">
        <v>210</v>
      </c>
    </row>
    <row r="14" spans="1:9" ht="15" customHeight="1" x14ac:dyDescent="0.2">
      <c r="A14" s="511" t="s">
        <v>215</v>
      </c>
      <c r="B14" s="1090">
        <v>17</v>
      </c>
      <c r="C14" s="1091">
        <v>3</v>
      </c>
      <c r="D14" s="598">
        <f t="shared" si="0"/>
        <v>17.600000000000001</v>
      </c>
      <c r="E14" s="1091" t="s">
        <v>210</v>
      </c>
      <c r="F14" s="1092" t="s">
        <v>210</v>
      </c>
      <c r="G14" s="1091" t="s">
        <v>210</v>
      </c>
      <c r="H14" s="1092" t="s">
        <v>210</v>
      </c>
    </row>
    <row r="15" spans="1:9" ht="15" customHeight="1" x14ac:dyDescent="0.2">
      <c r="A15" s="511" t="s">
        <v>216</v>
      </c>
      <c r="B15" s="1090">
        <v>9</v>
      </c>
      <c r="C15" s="1091" t="s">
        <v>210</v>
      </c>
      <c r="D15" s="1091" t="s">
        <v>210</v>
      </c>
      <c r="E15" s="1091" t="s">
        <v>210</v>
      </c>
      <c r="F15" s="1092" t="s">
        <v>210</v>
      </c>
      <c r="G15" s="1091" t="s">
        <v>210</v>
      </c>
      <c r="H15" s="1092" t="s">
        <v>210</v>
      </c>
    </row>
    <row r="16" spans="1:9" ht="15" customHeight="1" x14ac:dyDescent="0.2">
      <c r="A16" s="511" t="s">
        <v>217</v>
      </c>
      <c r="B16" s="1090">
        <v>4</v>
      </c>
      <c r="C16" s="1091" t="s">
        <v>210</v>
      </c>
      <c r="D16" s="598" t="s">
        <v>210</v>
      </c>
      <c r="E16" s="1091" t="s">
        <v>210</v>
      </c>
      <c r="F16" s="1092" t="s">
        <v>210</v>
      </c>
      <c r="G16" s="1091" t="s">
        <v>210</v>
      </c>
      <c r="H16" s="1092" t="s">
        <v>210</v>
      </c>
    </row>
    <row r="17" spans="1:8" ht="15" customHeight="1" x14ac:dyDescent="0.2">
      <c r="A17" s="511" t="s">
        <v>218</v>
      </c>
      <c r="B17" s="1090">
        <v>5</v>
      </c>
      <c r="C17" s="1091" t="s">
        <v>210</v>
      </c>
      <c r="D17" s="1091" t="s">
        <v>210</v>
      </c>
      <c r="E17" s="1091" t="s">
        <v>210</v>
      </c>
      <c r="F17" s="1092" t="s">
        <v>210</v>
      </c>
      <c r="G17" s="1091" t="s">
        <v>210</v>
      </c>
      <c r="H17" s="1092" t="s">
        <v>210</v>
      </c>
    </row>
    <row r="18" spans="1:8" ht="15" customHeight="1" x14ac:dyDescent="0.2">
      <c r="A18" s="511" t="s">
        <v>219</v>
      </c>
      <c r="B18" s="1091">
        <v>0</v>
      </c>
      <c r="C18" s="1091" t="s">
        <v>210</v>
      </c>
      <c r="D18" s="1091" t="s">
        <v>210</v>
      </c>
      <c r="E18" s="1091" t="s">
        <v>210</v>
      </c>
      <c r="F18" s="1092" t="s">
        <v>210</v>
      </c>
      <c r="G18" s="1091" t="s">
        <v>210</v>
      </c>
      <c r="H18" s="1092" t="s">
        <v>210</v>
      </c>
    </row>
    <row r="19" spans="1:8" ht="15" customHeight="1" x14ac:dyDescent="0.2">
      <c r="A19" s="511" t="s">
        <v>220</v>
      </c>
      <c r="B19" s="1090">
        <v>44</v>
      </c>
      <c r="C19" s="1091">
        <v>12</v>
      </c>
      <c r="D19" s="598">
        <f t="shared" si="0"/>
        <v>27.3</v>
      </c>
      <c r="E19" s="1091">
        <v>2</v>
      </c>
      <c r="F19" s="598">
        <f t="shared" si="1"/>
        <v>4.5</v>
      </c>
      <c r="G19" s="1093">
        <v>2</v>
      </c>
      <c r="H19" s="1092">
        <f>ROUND(G19*100/B19,1)</f>
        <v>4.5</v>
      </c>
    </row>
    <row r="20" spans="1:8" ht="15" customHeight="1" x14ac:dyDescent="0.2">
      <c r="A20" s="511" t="s">
        <v>221</v>
      </c>
      <c r="B20" s="1091">
        <v>0</v>
      </c>
      <c r="C20" s="1091" t="s">
        <v>210</v>
      </c>
      <c r="D20" s="1091" t="s">
        <v>210</v>
      </c>
      <c r="E20" s="1091" t="s">
        <v>210</v>
      </c>
      <c r="F20" s="1092" t="s">
        <v>210</v>
      </c>
      <c r="G20" s="1091" t="s">
        <v>210</v>
      </c>
      <c r="H20" s="1092" t="s">
        <v>210</v>
      </c>
    </row>
    <row r="21" spans="1:8" ht="15" customHeight="1" x14ac:dyDescent="0.2">
      <c r="A21" s="511" t="s">
        <v>222</v>
      </c>
      <c r="B21" s="1090">
        <v>1</v>
      </c>
      <c r="C21" s="1091" t="s">
        <v>210</v>
      </c>
      <c r="D21" s="1091" t="s">
        <v>210</v>
      </c>
      <c r="E21" s="1091" t="s">
        <v>210</v>
      </c>
      <c r="F21" s="1092" t="s">
        <v>210</v>
      </c>
      <c r="G21" s="1091" t="s">
        <v>210</v>
      </c>
      <c r="H21" s="1092" t="s">
        <v>210</v>
      </c>
    </row>
    <row r="22" spans="1:8" ht="15" customHeight="1" x14ac:dyDescent="0.2">
      <c r="A22" s="511" t="s">
        <v>223</v>
      </c>
      <c r="B22" s="1090">
        <v>41</v>
      </c>
      <c r="C22" s="1091">
        <v>12</v>
      </c>
      <c r="D22" s="598">
        <f t="shared" si="0"/>
        <v>29.3</v>
      </c>
      <c r="E22" s="1091">
        <v>5</v>
      </c>
      <c r="F22" s="598">
        <f t="shared" si="1"/>
        <v>12.2</v>
      </c>
      <c r="G22" s="1093">
        <v>3</v>
      </c>
      <c r="H22" s="1092">
        <f t="shared" ref="H22:H23" si="3">ROUND(G22*100/B22,1)</f>
        <v>7.3</v>
      </c>
    </row>
    <row r="23" spans="1:8" ht="15" customHeight="1" x14ac:dyDescent="0.2">
      <c r="A23" s="511" t="s">
        <v>224</v>
      </c>
      <c r="B23" s="1090">
        <v>79</v>
      </c>
      <c r="C23" s="1091">
        <v>10</v>
      </c>
      <c r="D23" s="598">
        <f t="shared" si="0"/>
        <v>12.7</v>
      </c>
      <c r="E23" s="1091">
        <v>6</v>
      </c>
      <c r="F23" s="598">
        <f t="shared" si="1"/>
        <v>7.6</v>
      </c>
      <c r="G23" s="1091">
        <v>1</v>
      </c>
      <c r="H23" s="598">
        <f t="shared" si="3"/>
        <v>1.3</v>
      </c>
    </row>
    <row r="24" spans="1:8" ht="15" customHeight="1" x14ac:dyDescent="0.2">
      <c r="A24" s="511" t="s">
        <v>225</v>
      </c>
      <c r="B24" s="1090">
        <v>9</v>
      </c>
      <c r="C24" s="1091">
        <v>3</v>
      </c>
      <c r="D24" s="598">
        <f t="shared" si="0"/>
        <v>33.299999999999997</v>
      </c>
      <c r="E24" s="1091" t="s">
        <v>210</v>
      </c>
      <c r="F24" s="598" t="s">
        <v>210</v>
      </c>
      <c r="G24" s="1091" t="s">
        <v>210</v>
      </c>
      <c r="H24" s="1092" t="s">
        <v>210</v>
      </c>
    </row>
    <row r="25" spans="1:8" ht="15" customHeight="1" x14ac:dyDescent="0.2">
      <c r="A25" s="511" t="s">
        <v>1768</v>
      </c>
      <c r="B25" s="1090" t="s">
        <v>210</v>
      </c>
      <c r="C25" s="1091" t="s">
        <v>210</v>
      </c>
      <c r="D25" s="598" t="s">
        <v>210</v>
      </c>
      <c r="E25" s="1091" t="s">
        <v>210</v>
      </c>
      <c r="F25" s="598" t="s">
        <v>210</v>
      </c>
      <c r="G25" s="1091" t="s">
        <v>210</v>
      </c>
      <c r="H25" s="1092" t="s">
        <v>210</v>
      </c>
    </row>
    <row r="26" spans="1:8" ht="15" customHeight="1" x14ac:dyDescent="0.2">
      <c r="A26" s="511" t="s">
        <v>226</v>
      </c>
      <c r="B26" s="1091">
        <v>60</v>
      </c>
      <c r="C26" s="1091">
        <v>18</v>
      </c>
      <c r="D26" s="1091">
        <f t="shared" si="0"/>
        <v>30</v>
      </c>
      <c r="E26" s="1091">
        <v>4</v>
      </c>
      <c r="F26" s="1092">
        <f t="shared" si="1"/>
        <v>6.7</v>
      </c>
      <c r="G26" s="1091">
        <v>1</v>
      </c>
      <c r="H26" s="1092">
        <f>ROUND(G26*100/B26,1)</f>
        <v>1.7</v>
      </c>
    </row>
    <row r="27" spans="1:8" ht="15" customHeight="1" x14ac:dyDescent="0.2">
      <c r="A27" s="511" t="s">
        <v>227</v>
      </c>
      <c r="B27" s="1090" t="s">
        <v>210</v>
      </c>
      <c r="C27" s="1091" t="s">
        <v>210</v>
      </c>
      <c r="D27" s="598" t="s">
        <v>210</v>
      </c>
      <c r="E27" s="1091" t="s">
        <v>210</v>
      </c>
      <c r="F27" s="1092" t="s">
        <v>210</v>
      </c>
      <c r="G27" s="1091" t="s">
        <v>210</v>
      </c>
      <c r="H27" s="1092" t="s">
        <v>210</v>
      </c>
    </row>
    <row r="28" spans="1:8" ht="15" customHeight="1" x14ac:dyDescent="0.2">
      <c r="A28" s="511" t="s">
        <v>228</v>
      </c>
      <c r="B28" s="1090">
        <v>7</v>
      </c>
      <c r="C28" s="1091">
        <v>1</v>
      </c>
      <c r="D28" s="1091">
        <f t="shared" si="0"/>
        <v>14.3</v>
      </c>
      <c r="E28" s="1091" t="s">
        <v>210</v>
      </c>
      <c r="F28" s="1092" t="s">
        <v>210</v>
      </c>
      <c r="G28" s="1091" t="s">
        <v>210</v>
      </c>
      <c r="H28" s="1092" t="s">
        <v>210</v>
      </c>
    </row>
    <row r="29" spans="1:8" ht="15" customHeight="1" x14ac:dyDescent="0.2">
      <c r="A29" s="511" t="s">
        <v>229</v>
      </c>
      <c r="B29" s="1090">
        <v>2</v>
      </c>
      <c r="C29" s="1091" t="s">
        <v>210</v>
      </c>
      <c r="D29" s="1091" t="s">
        <v>210</v>
      </c>
      <c r="E29" s="1091" t="s">
        <v>210</v>
      </c>
      <c r="F29" s="1092" t="s">
        <v>210</v>
      </c>
      <c r="G29" s="1091" t="s">
        <v>210</v>
      </c>
      <c r="H29" s="1092" t="s">
        <v>210</v>
      </c>
    </row>
    <row r="30" spans="1:8" ht="15" customHeight="1" x14ac:dyDescent="0.2">
      <c r="A30" s="511" t="s">
        <v>230</v>
      </c>
      <c r="B30" s="1091">
        <v>2</v>
      </c>
      <c r="C30" s="1091" t="s">
        <v>210</v>
      </c>
      <c r="D30" s="1091" t="s">
        <v>210</v>
      </c>
      <c r="E30" s="1091" t="s">
        <v>210</v>
      </c>
      <c r="F30" s="1092" t="s">
        <v>210</v>
      </c>
      <c r="G30" s="1091" t="s">
        <v>210</v>
      </c>
      <c r="H30" s="1092" t="s">
        <v>210</v>
      </c>
    </row>
    <row r="31" spans="1:8" ht="15" customHeight="1" x14ac:dyDescent="0.2">
      <c r="A31" s="511" t="s">
        <v>231</v>
      </c>
      <c r="B31" s="1091" t="s">
        <v>210</v>
      </c>
      <c r="C31" s="1091" t="s">
        <v>210</v>
      </c>
      <c r="D31" s="1091" t="s">
        <v>210</v>
      </c>
      <c r="E31" s="1091" t="s">
        <v>210</v>
      </c>
      <c r="F31" s="1092" t="s">
        <v>210</v>
      </c>
      <c r="G31" s="1091" t="s">
        <v>210</v>
      </c>
      <c r="H31" s="1092" t="s">
        <v>210</v>
      </c>
    </row>
    <row r="32" spans="1:8" ht="15" customHeight="1" x14ac:dyDescent="0.2">
      <c r="A32" s="511" t="s">
        <v>232</v>
      </c>
      <c r="B32" s="1091" t="s">
        <v>210</v>
      </c>
      <c r="C32" s="1091" t="s">
        <v>210</v>
      </c>
      <c r="D32" s="1091" t="s">
        <v>210</v>
      </c>
      <c r="E32" s="1091" t="s">
        <v>210</v>
      </c>
      <c r="F32" s="1092" t="s">
        <v>210</v>
      </c>
      <c r="G32" s="1091" t="s">
        <v>210</v>
      </c>
      <c r="H32" s="1092" t="s">
        <v>210</v>
      </c>
    </row>
    <row r="33" spans="1:8" ht="15" customHeight="1" x14ac:dyDescent="0.2">
      <c r="A33" s="511" t="s">
        <v>1538</v>
      </c>
      <c r="B33" s="1090" t="s">
        <v>210</v>
      </c>
      <c r="C33" s="1091" t="s">
        <v>210</v>
      </c>
      <c r="D33" s="598" t="s">
        <v>210</v>
      </c>
      <c r="E33" s="1091" t="s">
        <v>210</v>
      </c>
      <c r="F33" s="598" t="s">
        <v>210</v>
      </c>
      <c r="G33" s="1091" t="s">
        <v>210</v>
      </c>
      <c r="H33" s="598" t="s">
        <v>210</v>
      </c>
    </row>
    <row r="34" spans="1:8" ht="15" customHeight="1" x14ac:dyDescent="0.2">
      <c r="A34" s="511" t="s">
        <v>233</v>
      </c>
      <c r="B34" s="1091">
        <v>47</v>
      </c>
      <c r="C34" s="1091">
        <v>10</v>
      </c>
      <c r="D34" s="598">
        <f t="shared" si="0"/>
        <v>21.3</v>
      </c>
      <c r="E34" s="1091" t="s">
        <v>210</v>
      </c>
      <c r="F34" s="598" t="s">
        <v>210</v>
      </c>
      <c r="G34" s="1091" t="s">
        <v>210</v>
      </c>
      <c r="H34" s="598" t="s">
        <v>210</v>
      </c>
    </row>
    <row r="35" spans="1:8" ht="15" customHeight="1" x14ac:dyDescent="0.2">
      <c r="A35" s="511" t="s">
        <v>234</v>
      </c>
      <c r="B35" s="1091">
        <v>138</v>
      </c>
      <c r="C35" s="1091">
        <v>11</v>
      </c>
      <c r="D35" s="598">
        <f t="shared" si="0"/>
        <v>8</v>
      </c>
      <c r="E35" s="1091">
        <v>6</v>
      </c>
      <c r="F35" s="598">
        <f t="shared" si="1"/>
        <v>4.3</v>
      </c>
      <c r="G35" s="1091">
        <v>5</v>
      </c>
      <c r="H35" s="598">
        <f>ROUND(G35*100/B35,1)</f>
        <v>3.6</v>
      </c>
    </row>
    <row r="36" spans="1:8" ht="15" customHeight="1" x14ac:dyDescent="0.2">
      <c r="A36" s="511" t="s">
        <v>235</v>
      </c>
      <c r="B36" s="1091">
        <v>21</v>
      </c>
      <c r="C36" s="1091">
        <v>6</v>
      </c>
      <c r="D36" s="598">
        <f t="shared" si="0"/>
        <v>28.6</v>
      </c>
      <c r="E36" s="1091">
        <v>3</v>
      </c>
      <c r="F36" s="1092">
        <f t="shared" si="1"/>
        <v>14.3</v>
      </c>
      <c r="G36" s="1091" t="s">
        <v>210</v>
      </c>
      <c r="H36" s="598" t="s">
        <v>210</v>
      </c>
    </row>
    <row r="37" spans="1:8" ht="15" customHeight="1" x14ac:dyDescent="0.2">
      <c r="A37" s="511" t="s">
        <v>236</v>
      </c>
      <c r="B37" s="1091">
        <v>32</v>
      </c>
      <c r="C37" s="1091">
        <v>9</v>
      </c>
      <c r="D37" s="598">
        <f t="shared" si="0"/>
        <v>28.1</v>
      </c>
      <c r="E37" s="1093">
        <v>0</v>
      </c>
      <c r="F37" s="598" t="s">
        <v>210</v>
      </c>
      <c r="G37" s="1091">
        <v>1</v>
      </c>
      <c r="H37" s="1092">
        <f>ROUND(G37*100/B37,1)</f>
        <v>3.1</v>
      </c>
    </row>
    <row r="38" spans="1:8" ht="15" customHeight="1" x14ac:dyDescent="0.2">
      <c r="A38" s="511" t="s">
        <v>237</v>
      </c>
      <c r="B38" s="1091">
        <v>8</v>
      </c>
      <c r="C38" s="1091">
        <v>4</v>
      </c>
      <c r="D38" s="598">
        <f t="shared" si="0"/>
        <v>50</v>
      </c>
      <c r="E38" s="1091" t="s">
        <v>210</v>
      </c>
      <c r="F38" s="598" t="s">
        <v>210</v>
      </c>
      <c r="G38" s="1091" t="s">
        <v>210</v>
      </c>
      <c r="H38" s="1092" t="s">
        <v>210</v>
      </c>
    </row>
    <row r="39" spans="1:8" ht="15" customHeight="1" x14ac:dyDescent="0.2">
      <c r="A39" s="511" t="s">
        <v>238</v>
      </c>
      <c r="B39" s="1091">
        <v>17</v>
      </c>
      <c r="C39" s="1091">
        <v>1</v>
      </c>
      <c r="D39" s="598">
        <f t="shared" si="0"/>
        <v>5.9</v>
      </c>
      <c r="E39" s="1091" t="s">
        <v>210</v>
      </c>
      <c r="F39" s="598" t="s">
        <v>210</v>
      </c>
      <c r="G39" s="1091" t="s">
        <v>210</v>
      </c>
      <c r="H39" s="1092" t="s">
        <v>210</v>
      </c>
    </row>
    <row r="40" spans="1:8" ht="15" customHeight="1" x14ac:dyDescent="0.2">
      <c r="A40" s="511" t="s">
        <v>239</v>
      </c>
      <c r="B40" s="1091">
        <v>65</v>
      </c>
      <c r="C40" s="1091">
        <v>9</v>
      </c>
      <c r="D40" s="598">
        <f t="shared" si="0"/>
        <v>13.8</v>
      </c>
      <c r="E40" s="1091">
        <v>1</v>
      </c>
      <c r="F40" s="1092">
        <f t="shared" si="1"/>
        <v>1.5</v>
      </c>
      <c r="G40" s="1091">
        <v>1</v>
      </c>
      <c r="H40" s="1092">
        <f>ROUND(G40*100/B40,1)</f>
        <v>1.5</v>
      </c>
    </row>
    <row r="41" spans="1:8" ht="15" customHeight="1" x14ac:dyDescent="0.2">
      <c r="A41" s="511" t="s">
        <v>240</v>
      </c>
      <c r="B41" s="1091">
        <v>3</v>
      </c>
      <c r="C41" s="1091">
        <v>1</v>
      </c>
      <c r="D41" s="1091">
        <f t="shared" si="0"/>
        <v>33.299999999999997</v>
      </c>
      <c r="E41" s="1091" t="s">
        <v>210</v>
      </c>
      <c r="F41" s="1092" t="s">
        <v>210</v>
      </c>
      <c r="G41" s="1091" t="s">
        <v>210</v>
      </c>
      <c r="H41" s="1092" t="s">
        <v>210</v>
      </c>
    </row>
    <row r="42" spans="1:8" ht="15" customHeight="1" x14ac:dyDescent="0.2">
      <c r="A42" s="511" t="s">
        <v>1539</v>
      </c>
      <c r="B42" s="1091" t="s">
        <v>210</v>
      </c>
      <c r="C42" s="1091" t="s">
        <v>210</v>
      </c>
      <c r="D42" s="1093" t="s">
        <v>210</v>
      </c>
      <c r="E42" s="1091" t="s">
        <v>210</v>
      </c>
      <c r="F42" s="1092" t="s">
        <v>210</v>
      </c>
      <c r="G42" s="1091" t="s">
        <v>210</v>
      </c>
      <c r="H42" s="1092" t="s">
        <v>210</v>
      </c>
    </row>
    <row r="43" spans="1:8" ht="15" customHeight="1" x14ac:dyDescent="0.2">
      <c r="A43" s="511" t="s">
        <v>241</v>
      </c>
      <c r="B43" s="1091">
        <v>13</v>
      </c>
      <c r="C43" s="1091">
        <v>3</v>
      </c>
      <c r="D43" s="1091">
        <f t="shared" si="0"/>
        <v>23.1</v>
      </c>
      <c r="E43" s="1091">
        <v>2</v>
      </c>
      <c r="F43" s="1092">
        <f t="shared" si="1"/>
        <v>15.4</v>
      </c>
      <c r="G43" s="1091">
        <v>1</v>
      </c>
      <c r="H43" s="1092">
        <f>ROUND(G43*100/B43,1)</f>
        <v>7.7</v>
      </c>
    </row>
    <row r="44" spans="1:8" ht="15" customHeight="1" x14ac:dyDescent="0.2">
      <c r="A44" s="511" t="s">
        <v>242</v>
      </c>
      <c r="B44" s="1091" t="s">
        <v>210</v>
      </c>
      <c r="C44" s="1091" t="s">
        <v>210</v>
      </c>
      <c r="D44" s="1091" t="s">
        <v>210</v>
      </c>
      <c r="E44" s="1091" t="s">
        <v>210</v>
      </c>
      <c r="F44" s="1091" t="s">
        <v>210</v>
      </c>
      <c r="G44" s="1091" t="s">
        <v>210</v>
      </c>
      <c r="H44" s="1091" t="s">
        <v>210</v>
      </c>
    </row>
    <row r="45" spans="1:8" ht="15" customHeight="1" x14ac:dyDescent="0.2">
      <c r="A45" s="511" t="s">
        <v>243</v>
      </c>
      <c r="B45" s="1093">
        <v>58</v>
      </c>
      <c r="C45" s="1093">
        <v>6</v>
      </c>
      <c r="D45" s="1093">
        <f t="shared" si="0"/>
        <v>10.3</v>
      </c>
      <c r="E45" s="1093">
        <v>2</v>
      </c>
      <c r="F45" s="1092">
        <f t="shared" si="1"/>
        <v>3.4</v>
      </c>
      <c r="G45" s="1093">
        <v>2</v>
      </c>
      <c r="H45" s="1092">
        <f>ROUND(G45*100/B45,1)</f>
        <v>3.4</v>
      </c>
    </row>
    <row r="46" spans="1:8" ht="15" customHeight="1" x14ac:dyDescent="0.2">
      <c r="A46" s="511" t="s">
        <v>244</v>
      </c>
      <c r="B46" s="1091">
        <v>63</v>
      </c>
      <c r="C46" s="1091">
        <v>7</v>
      </c>
      <c r="D46" s="1091">
        <f t="shared" si="0"/>
        <v>11.1</v>
      </c>
      <c r="E46" s="1091">
        <v>2</v>
      </c>
      <c r="F46" s="1092">
        <f t="shared" si="1"/>
        <v>3.2</v>
      </c>
      <c r="G46" s="1091" t="s">
        <v>210</v>
      </c>
      <c r="H46" s="1091" t="s">
        <v>210</v>
      </c>
    </row>
    <row r="47" spans="1:8" ht="15" customHeight="1" x14ac:dyDescent="0.2">
      <c r="A47" s="511" t="s">
        <v>245</v>
      </c>
      <c r="B47" s="1091" t="s">
        <v>210</v>
      </c>
      <c r="C47" s="1091" t="s">
        <v>210</v>
      </c>
      <c r="D47" s="1091" t="s">
        <v>210</v>
      </c>
      <c r="E47" s="1091" t="s">
        <v>210</v>
      </c>
      <c r="F47" s="1091" t="s">
        <v>210</v>
      </c>
      <c r="G47" s="1091" t="s">
        <v>210</v>
      </c>
      <c r="H47" s="1091" t="s">
        <v>210</v>
      </c>
    </row>
    <row r="48" spans="1:8" ht="15" customHeight="1" x14ac:dyDescent="0.2">
      <c r="A48" s="511" t="s">
        <v>246</v>
      </c>
      <c r="B48" s="1091" t="s">
        <v>210</v>
      </c>
      <c r="C48" s="1091" t="s">
        <v>210</v>
      </c>
      <c r="D48" s="1091" t="s">
        <v>210</v>
      </c>
      <c r="E48" s="1091" t="s">
        <v>210</v>
      </c>
      <c r="F48" s="1091" t="s">
        <v>210</v>
      </c>
      <c r="G48" s="1091" t="s">
        <v>210</v>
      </c>
      <c r="H48" s="1091" t="s">
        <v>210</v>
      </c>
    </row>
    <row r="49" spans="2:7" x14ac:dyDescent="0.2">
      <c r="B49" s="512"/>
      <c r="C49" s="70"/>
      <c r="G49" s="512"/>
    </row>
  </sheetData>
  <mergeCells count="8">
    <mergeCell ref="A1:H1"/>
    <mergeCell ref="A2:H2"/>
    <mergeCell ref="A3:A5"/>
    <mergeCell ref="B3:B5"/>
    <mergeCell ref="C3:H3"/>
    <mergeCell ref="C4:D4"/>
    <mergeCell ref="E4:F4"/>
    <mergeCell ref="G4:H4"/>
  </mergeCells>
  <conditionalFormatting sqref="A7:A47">
    <cfRule type="cellIs" dxfId="7" priority="2" stopIfTrue="1" operator="lessThan">
      <formula>0</formula>
    </cfRule>
  </conditionalFormatting>
  <conditionalFormatting sqref="A48">
    <cfRule type="cellIs" dxfId="6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H48"/>
  <sheetViews>
    <sheetView zoomScaleNormal="100" workbookViewId="0">
      <pane xSplit="1" ySplit="6" topLeftCell="B26" activePane="bottomRight" state="frozenSplit"/>
      <selection activeCell="J22" sqref="J22"/>
      <selection pane="topRight" activeCell="J22" sqref="J22"/>
      <selection pane="bottomLeft" activeCell="J22" sqref="J22"/>
      <selection pane="bottomRight" activeCell="J22" sqref="J22"/>
    </sheetView>
  </sheetViews>
  <sheetFormatPr defaultColWidth="8.85546875" defaultRowHeight="12" x14ac:dyDescent="0.2"/>
  <cols>
    <col min="1" max="1" width="34.85546875" style="65" customWidth="1"/>
    <col min="2" max="2" width="7.85546875" style="71" customWidth="1"/>
    <col min="3" max="3" width="7.5703125" style="65" customWidth="1"/>
    <col min="4" max="4" width="7.140625" style="65" customWidth="1"/>
    <col min="5" max="5" width="7.5703125" style="65" customWidth="1"/>
    <col min="6" max="6" width="6.7109375" style="65" customWidth="1"/>
    <col min="7" max="8" width="7.5703125" style="65" customWidth="1"/>
    <col min="9" max="16384" width="8.85546875" style="65"/>
  </cols>
  <sheetData>
    <row r="1" spans="1:8" ht="27" customHeight="1" x14ac:dyDescent="0.2">
      <c r="A1" s="1300" t="s">
        <v>1564</v>
      </c>
      <c r="B1" s="1301"/>
      <c r="C1" s="1301"/>
      <c r="D1" s="1301"/>
      <c r="E1" s="1301"/>
      <c r="F1" s="1301"/>
      <c r="G1" s="1301"/>
      <c r="H1" s="1301"/>
    </row>
    <row r="2" spans="1:8" ht="13.15" customHeight="1" x14ac:dyDescent="0.25">
      <c r="A2" s="1310" t="s">
        <v>1909</v>
      </c>
      <c r="B2" s="1310"/>
      <c r="C2" s="1310"/>
      <c r="D2" s="1310"/>
      <c r="E2" s="1310"/>
      <c r="F2" s="1310"/>
      <c r="G2" s="1310"/>
      <c r="H2" s="1310"/>
    </row>
    <row r="3" spans="1:8" ht="14.45" customHeight="1" x14ac:dyDescent="0.25">
      <c r="A3" s="1311" t="s">
        <v>358</v>
      </c>
      <c r="B3" s="1311"/>
      <c r="C3" s="1311"/>
      <c r="D3" s="1311"/>
      <c r="E3" s="1311"/>
      <c r="F3" s="1311"/>
      <c r="G3" s="1311"/>
      <c r="H3" s="1311"/>
    </row>
    <row r="4" spans="1:8" x14ac:dyDescent="0.2">
      <c r="A4" s="1312" t="s">
        <v>199</v>
      </c>
      <c r="B4" s="1313" t="s">
        <v>200</v>
      </c>
      <c r="C4" s="1304" t="s">
        <v>201</v>
      </c>
      <c r="D4" s="1305"/>
      <c r="E4" s="1305"/>
      <c r="F4" s="1305"/>
      <c r="G4" s="1305"/>
      <c r="H4" s="1306"/>
    </row>
    <row r="5" spans="1:8" ht="12.75" x14ac:dyDescent="0.2">
      <c r="A5" s="1312"/>
      <c r="B5" s="1313"/>
      <c r="C5" s="1314" t="s">
        <v>202</v>
      </c>
      <c r="D5" s="1315"/>
      <c r="E5" s="1316" t="s">
        <v>203</v>
      </c>
      <c r="F5" s="1315"/>
      <c r="G5" s="1316" t="s">
        <v>204</v>
      </c>
      <c r="H5" s="1315"/>
    </row>
    <row r="6" spans="1:8" ht="12.75" x14ac:dyDescent="0.2">
      <c r="A6" s="1312"/>
      <c r="B6" s="1313"/>
      <c r="C6" s="404" t="s">
        <v>205</v>
      </c>
      <c r="D6" s="72" t="s">
        <v>206</v>
      </c>
      <c r="E6" s="388" t="s">
        <v>205</v>
      </c>
      <c r="F6" s="72" t="s">
        <v>206</v>
      </c>
      <c r="G6" s="388" t="s">
        <v>205</v>
      </c>
      <c r="H6" s="72" t="s">
        <v>206</v>
      </c>
    </row>
    <row r="7" spans="1:8" ht="15.75" x14ac:dyDescent="0.2">
      <c r="A7" s="511" t="s">
        <v>247</v>
      </c>
      <c r="B7" s="1094">
        <v>23</v>
      </c>
      <c r="C7" s="1094">
        <v>4</v>
      </c>
      <c r="D7" s="1095">
        <f>ROUND(C7*100/B7,1)</f>
        <v>17.399999999999999</v>
      </c>
      <c r="E7" s="1094">
        <v>1</v>
      </c>
      <c r="F7" s="1096">
        <f>ROUND(E7*100/B7,1)</f>
        <v>4.3</v>
      </c>
      <c r="G7" s="1097">
        <v>1</v>
      </c>
      <c r="H7" s="1096">
        <f>ROUND(G7*100/B7,1)</f>
        <v>4.3</v>
      </c>
    </row>
    <row r="8" spans="1:8" ht="15.75" x14ac:dyDescent="0.2">
      <c r="A8" s="511" t="s">
        <v>1654</v>
      </c>
      <c r="B8" s="1094">
        <v>292</v>
      </c>
      <c r="C8" s="1094">
        <v>31</v>
      </c>
      <c r="D8" s="1095">
        <f t="shared" ref="D8:D9" si="0">ROUND(C8*100/B8,1)</f>
        <v>10.6</v>
      </c>
      <c r="E8" s="1094">
        <v>3</v>
      </c>
      <c r="F8" s="1096">
        <f>ROUND(E8*100/B8,1)</f>
        <v>1</v>
      </c>
      <c r="G8" s="1097">
        <v>2</v>
      </c>
      <c r="H8" s="1096">
        <f t="shared" ref="H8:H9" si="1">ROUND(G8*100/B8,1)</f>
        <v>0.7</v>
      </c>
    </row>
    <row r="9" spans="1:8" ht="51" x14ac:dyDescent="0.2">
      <c r="A9" s="513" t="s">
        <v>1655</v>
      </c>
      <c r="B9" s="603">
        <v>202</v>
      </c>
      <c r="C9" s="603">
        <v>17</v>
      </c>
      <c r="D9" s="600">
        <f t="shared" si="0"/>
        <v>8.4</v>
      </c>
      <c r="E9" s="603">
        <v>2</v>
      </c>
      <c r="F9" s="1096">
        <f>ROUND(E9*100/B9,1)</f>
        <v>1</v>
      </c>
      <c r="G9" s="603">
        <v>2</v>
      </c>
      <c r="H9" s="1096">
        <f t="shared" si="1"/>
        <v>1</v>
      </c>
    </row>
    <row r="10" spans="1:8" ht="15.75" x14ac:dyDescent="0.2">
      <c r="A10" s="513" t="s">
        <v>1656</v>
      </c>
      <c r="B10" s="603" t="s">
        <v>210</v>
      </c>
      <c r="C10" s="603" t="s">
        <v>210</v>
      </c>
      <c r="D10" s="603" t="s">
        <v>210</v>
      </c>
      <c r="E10" s="603" t="s">
        <v>210</v>
      </c>
      <c r="F10" s="603" t="s">
        <v>210</v>
      </c>
      <c r="G10" s="603" t="s">
        <v>210</v>
      </c>
      <c r="H10" s="603" t="s">
        <v>210</v>
      </c>
    </row>
    <row r="11" spans="1:8" ht="25.5" x14ac:dyDescent="0.2">
      <c r="A11" s="511" t="s">
        <v>248</v>
      </c>
      <c r="B11" s="603" t="s">
        <v>210</v>
      </c>
      <c r="C11" s="603" t="s">
        <v>210</v>
      </c>
      <c r="D11" s="603" t="s">
        <v>210</v>
      </c>
      <c r="E11" s="603" t="s">
        <v>210</v>
      </c>
      <c r="F11" s="603" t="s">
        <v>210</v>
      </c>
      <c r="G11" s="603" t="s">
        <v>210</v>
      </c>
      <c r="H11" s="603" t="s">
        <v>210</v>
      </c>
    </row>
    <row r="12" spans="1:8" ht="15.75" x14ac:dyDescent="0.2">
      <c r="A12" s="511" t="s">
        <v>249</v>
      </c>
      <c r="B12" s="603" t="s">
        <v>210</v>
      </c>
      <c r="C12" s="603" t="s">
        <v>210</v>
      </c>
      <c r="D12" s="603" t="s">
        <v>210</v>
      </c>
      <c r="E12" s="603" t="s">
        <v>210</v>
      </c>
      <c r="F12" s="603" t="s">
        <v>210</v>
      </c>
      <c r="G12" s="603" t="s">
        <v>210</v>
      </c>
      <c r="H12" s="603" t="s">
        <v>210</v>
      </c>
    </row>
    <row r="13" spans="1:8" ht="15.75" x14ac:dyDescent="0.2">
      <c r="A13" s="511" t="s">
        <v>250</v>
      </c>
      <c r="B13" s="603" t="s">
        <v>210</v>
      </c>
      <c r="C13" s="603" t="s">
        <v>210</v>
      </c>
      <c r="D13" s="603" t="s">
        <v>210</v>
      </c>
      <c r="E13" s="603" t="s">
        <v>210</v>
      </c>
      <c r="F13" s="603" t="s">
        <v>210</v>
      </c>
      <c r="G13" s="603" t="s">
        <v>210</v>
      </c>
      <c r="H13" s="603" t="s">
        <v>210</v>
      </c>
    </row>
    <row r="14" spans="1:8" ht="15.75" x14ac:dyDescent="0.2">
      <c r="A14" s="511" t="s">
        <v>251</v>
      </c>
      <c r="B14" s="603" t="s">
        <v>210</v>
      </c>
      <c r="C14" s="603" t="s">
        <v>210</v>
      </c>
      <c r="D14" s="603" t="s">
        <v>210</v>
      </c>
      <c r="E14" s="603" t="s">
        <v>210</v>
      </c>
      <c r="F14" s="603" t="s">
        <v>210</v>
      </c>
      <c r="G14" s="603" t="s">
        <v>210</v>
      </c>
      <c r="H14" s="603" t="s">
        <v>210</v>
      </c>
    </row>
    <row r="15" spans="1:8" ht="15.75" x14ac:dyDescent="0.2">
      <c r="A15" s="511" t="s">
        <v>252</v>
      </c>
      <c r="B15" s="603" t="s">
        <v>210</v>
      </c>
      <c r="C15" s="603" t="s">
        <v>210</v>
      </c>
      <c r="D15" s="603" t="s">
        <v>210</v>
      </c>
      <c r="E15" s="603" t="s">
        <v>210</v>
      </c>
      <c r="F15" s="603" t="s">
        <v>210</v>
      </c>
      <c r="G15" s="603" t="s">
        <v>210</v>
      </c>
      <c r="H15" s="603" t="s">
        <v>210</v>
      </c>
    </row>
    <row r="16" spans="1:8" ht="15.75" x14ac:dyDescent="0.2">
      <c r="A16" s="511" t="s">
        <v>253</v>
      </c>
      <c r="B16" s="603" t="s">
        <v>210</v>
      </c>
      <c r="C16" s="603" t="s">
        <v>210</v>
      </c>
      <c r="D16" s="603" t="s">
        <v>210</v>
      </c>
      <c r="E16" s="603" t="s">
        <v>210</v>
      </c>
      <c r="F16" s="603" t="s">
        <v>210</v>
      </c>
      <c r="G16" s="603" t="s">
        <v>210</v>
      </c>
      <c r="H16" s="603" t="s">
        <v>210</v>
      </c>
    </row>
    <row r="17" spans="1:8" ht="15.75" x14ac:dyDescent="0.2">
      <c r="A17" s="511" t="s">
        <v>254</v>
      </c>
      <c r="B17" s="603" t="s">
        <v>210</v>
      </c>
      <c r="C17" s="603" t="s">
        <v>210</v>
      </c>
      <c r="D17" s="603" t="s">
        <v>210</v>
      </c>
      <c r="E17" s="603" t="s">
        <v>210</v>
      </c>
      <c r="F17" s="603" t="s">
        <v>210</v>
      </c>
      <c r="G17" s="603" t="s">
        <v>210</v>
      </c>
      <c r="H17" s="603" t="s">
        <v>210</v>
      </c>
    </row>
    <row r="18" spans="1:8" ht="15.75" x14ac:dyDescent="0.2">
      <c r="A18" s="511" t="s">
        <v>255</v>
      </c>
      <c r="B18" s="603">
        <v>7</v>
      </c>
      <c r="C18" s="603">
        <v>1</v>
      </c>
      <c r="D18" s="600">
        <f>ROUND(C18*100/B18,1)</f>
        <v>14.3</v>
      </c>
      <c r="E18" s="603" t="s">
        <v>210</v>
      </c>
      <c r="F18" s="600" t="s">
        <v>210</v>
      </c>
      <c r="G18" s="603" t="s">
        <v>210</v>
      </c>
      <c r="H18" s="600" t="s">
        <v>210</v>
      </c>
    </row>
    <row r="19" spans="1:8" ht="15.75" x14ac:dyDescent="0.2">
      <c r="A19" s="511" t="s">
        <v>256</v>
      </c>
      <c r="B19" s="603">
        <v>0</v>
      </c>
      <c r="C19" s="603" t="s">
        <v>210</v>
      </c>
      <c r="D19" s="603" t="s">
        <v>210</v>
      </c>
      <c r="E19" s="603" t="s">
        <v>210</v>
      </c>
      <c r="F19" s="600" t="s">
        <v>210</v>
      </c>
      <c r="G19" s="603" t="s">
        <v>210</v>
      </c>
      <c r="H19" s="600" t="s">
        <v>210</v>
      </c>
    </row>
    <row r="20" spans="1:8" ht="15.75" x14ac:dyDescent="0.2">
      <c r="A20" s="511" t="s">
        <v>257</v>
      </c>
      <c r="B20" s="603">
        <v>13</v>
      </c>
      <c r="C20" s="603" t="s">
        <v>210</v>
      </c>
      <c r="D20" s="599" t="s">
        <v>210</v>
      </c>
      <c r="E20" s="603" t="s">
        <v>210</v>
      </c>
      <c r="F20" s="600" t="s">
        <v>210</v>
      </c>
      <c r="G20" s="603" t="s">
        <v>210</v>
      </c>
      <c r="H20" s="600" t="s">
        <v>210</v>
      </c>
    </row>
    <row r="21" spans="1:8" ht="15.75" x14ac:dyDescent="0.2">
      <c r="A21" s="511" t="s">
        <v>258</v>
      </c>
      <c r="B21" s="603">
        <v>2</v>
      </c>
      <c r="C21" s="603" t="s">
        <v>210</v>
      </c>
      <c r="D21" s="599" t="s">
        <v>210</v>
      </c>
      <c r="E21" s="603" t="s">
        <v>210</v>
      </c>
      <c r="F21" s="600" t="s">
        <v>210</v>
      </c>
      <c r="G21" s="603" t="s">
        <v>210</v>
      </c>
      <c r="H21" s="600" t="s">
        <v>210</v>
      </c>
    </row>
    <row r="22" spans="1:8" ht="15.75" x14ac:dyDescent="0.2">
      <c r="A22" s="511" t="s">
        <v>259</v>
      </c>
      <c r="B22" s="1094">
        <v>0</v>
      </c>
      <c r="C22" s="603" t="s">
        <v>210</v>
      </c>
      <c r="D22" s="600" t="s">
        <v>210</v>
      </c>
      <c r="E22" s="603" t="s">
        <v>210</v>
      </c>
      <c r="F22" s="600" t="s">
        <v>210</v>
      </c>
      <c r="G22" s="603" t="s">
        <v>210</v>
      </c>
      <c r="H22" s="600" t="s">
        <v>210</v>
      </c>
    </row>
    <row r="23" spans="1:8" ht="25.5" x14ac:dyDescent="0.2">
      <c r="A23" s="511" t="s">
        <v>260</v>
      </c>
      <c r="B23" s="603">
        <v>9</v>
      </c>
      <c r="C23" s="603" t="s">
        <v>210</v>
      </c>
      <c r="D23" s="599" t="s">
        <v>210</v>
      </c>
      <c r="E23" s="603" t="s">
        <v>210</v>
      </c>
      <c r="F23" s="600" t="s">
        <v>210</v>
      </c>
      <c r="G23" s="603" t="s">
        <v>210</v>
      </c>
      <c r="H23" s="1096" t="s">
        <v>210</v>
      </c>
    </row>
    <row r="24" spans="1:8" ht="15.75" x14ac:dyDescent="0.2">
      <c r="A24" s="511" t="s">
        <v>261</v>
      </c>
      <c r="B24" s="603">
        <v>0</v>
      </c>
      <c r="C24" s="603" t="s">
        <v>210</v>
      </c>
      <c r="D24" s="600" t="s">
        <v>210</v>
      </c>
      <c r="E24" s="603" t="s">
        <v>210</v>
      </c>
      <c r="F24" s="600" t="s">
        <v>210</v>
      </c>
      <c r="G24" s="603" t="s">
        <v>210</v>
      </c>
      <c r="H24" s="600" t="s">
        <v>210</v>
      </c>
    </row>
    <row r="25" spans="1:8" ht="25.5" x14ac:dyDescent="0.2">
      <c r="A25" s="511" t="s">
        <v>262</v>
      </c>
      <c r="B25" s="603">
        <v>16</v>
      </c>
      <c r="C25" s="603">
        <v>3</v>
      </c>
      <c r="D25" s="600">
        <f>ROUND(C25*100/B25,1)</f>
        <v>18.8</v>
      </c>
      <c r="E25" s="603" t="s">
        <v>210</v>
      </c>
      <c r="F25" s="1096" t="s">
        <v>210</v>
      </c>
      <c r="G25" s="603" t="s">
        <v>210</v>
      </c>
      <c r="H25" s="1096" t="s">
        <v>210</v>
      </c>
    </row>
    <row r="26" spans="1:8" ht="25.5" x14ac:dyDescent="0.2">
      <c r="A26" s="511" t="s">
        <v>263</v>
      </c>
      <c r="B26" s="603" t="s">
        <v>210</v>
      </c>
      <c r="C26" s="603" t="s">
        <v>210</v>
      </c>
      <c r="D26" s="600" t="s">
        <v>210</v>
      </c>
      <c r="E26" s="603" t="s">
        <v>210</v>
      </c>
      <c r="F26" s="600" t="s">
        <v>210</v>
      </c>
      <c r="G26" s="603" t="s">
        <v>210</v>
      </c>
      <c r="H26" s="600" t="s">
        <v>210</v>
      </c>
    </row>
    <row r="27" spans="1:8" ht="15.75" x14ac:dyDescent="0.2">
      <c r="A27" s="511" t="s">
        <v>264</v>
      </c>
      <c r="B27" s="1094">
        <v>4</v>
      </c>
      <c r="C27" s="1094">
        <v>1</v>
      </c>
      <c r="D27" s="1096">
        <f>ROUND(C27*100/B27,1)</f>
        <v>25</v>
      </c>
      <c r="E27" s="1094" t="s">
        <v>210</v>
      </c>
      <c r="F27" s="1096" t="s">
        <v>210</v>
      </c>
      <c r="G27" s="603" t="s">
        <v>210</v>
      </c>
      <c r="H27" s="1096" t="s">
        <v>210</v>
      </c>
    </row>
    <row r="28" spans="1:8" ht="15.75" x14ac:dyDescent="0.2">
      <c r="A28" s="511" t="s">
        <v>265</v>
      </c>
      <c r="B28" s="1094">
        <v>44</v>
      </c>
      <c r="C28" s="603">
        <v>0</v>
      </c>
      <c r="D28" s="600" t="s">
        <v>210</v>
      </c>
      <c r="E28" s="603">
        <v>3</v>
      </c>
      <c r="F28" s="1096">
        <f>ROUND(E28*100/B28,1)</f>
        <v>6.8</v>
      </c>
      <c r="G28" s="603" t="s">
        <v>210</v>
      </c>
      <c r="H28" s="600" t="s">
        <v>210</v>
      </c>
    </row>
    <row r="29" spans="1:8" ht="15.75" x14ac:dyDescent="0.2">
      <c r="A29" s="511" t="s">
        <v>266</v>
      </c>
      <c r="B29" s="1094">
        <v>7</v>
      </c>
      <c r="C29" s="1094" t="s">
        <v>210</v>
      </c>
      <c r="D29" s="1097" t="s">
        <v>210</v>
      </c>
      <c r="E29" s="1094" t="s">
        <v>210</v>
      </c>
      <c r="F29" s="1096" t="s">
        <v>210</v>
      </c>
      <c r="G29" s="1094" t="s">
        <v>210</v>
      </c>
      <c r="H29" s="1096" t="s">
        <v>210</v>
      </c>
    </row>
    <row r="30" spans="1:8" ht="15.75" x14ac:dyDescent="0.2">
      <c r="A30" s="511" t="s">
        <v>267</v>
      </c>
      <c r="B30" s="1094">
        <v>61</v>
      </c>
      <c r="C30" s="1094">
        <v>14</v>
      </c>
      <c r="D30" s="1096">
        <f t="shared" ref="D30:D32" si="2">ROUND(C30*100/B30,1)</f>
        <v>23</v>
      </c>
      <c r="E30" s="603">
        <v>4</v>
      </c>
      <c r="F30" s="1096">
        <f>ROUND(E30*100/B30,1)</f>
        <v>6.6</v>
      </c>
      <c r="G30" s="603">
        <v>3</v>
      </c>
      <c r="H30" s="1096">
        <f t="shared" ref="H30:H31" si="3">ROUND(G30*100/B30,1)</f>
        <v>4.9000000000000004</v>
      </c>
    </row>
    <row r="31" spans="1:8" ht="15.75" x14ac:dyDescent="0.2">
      <c r="A31" s="513" t="s">
        <v>1657</v>
      </c>
      <c r="B31" s="1094">
        <v>10</v>
      </c>
      <c r="C31" s="1094">
        <v>3</v>
      </c>
      <c r="D31" s="1096">
        <f t="shared" si="2"/>
        <v>30</v>
      </c>
      <c r="E31" s="603">
        <v>1</v>
      </c>
      <c r="F31" s="600">
        <f>ROUND(E31*100/B31,1)</f>
        <v>10</v>
      </c>
      <c r="G31" s="603">
        <v>1</v>
      </c>
      <c r="H31" s="600">
        <f t="shared" si="3"/>
        <v>10</v>
      </c>
    </row>
    <row r="32" spans="1:8" ht="15.75" x14ac:dyDescent="0.2">
      <c r="A32" s="511" t="s">
        <v>1658</v>
      </c>
      <c r="B32" s="1094">
        <v>7</v>
      </c>
      <c r="C32" s="1094">
        <v>3</v>
      </c>
      <c r="D32" s="1096">
        <f t="shared" si="2"/>
        <v>42.9</v>
      </c>
      <c r="E32" s="603" t="s">
        <v>210</v>
      </c>
      <c r="F32" s="600" t="s">
        <v>210</v>
      </c>
      <c r="G32" s="603" t="s">
        <v>210</v>
      </c>
      <c r="H32" s="600" t="s">
        <v>210</v>
      </c>
    </row>
    <row r="33" spans="1:8" ht="25.5" x14ac:dyDescent="0.2">
      <c r="A33" s="513" t="s">
        <v>1659</v>
      </c>
      <c r="B33" s="603">
        <v>3</v>
      </c>
      <c r="C33" s="603" t="s">
        <v>210</v>
      </c>
      <c r="D33" s="603" t="s">
        <v>210</v>
      </c>
      <c r="E33" s="603" t="s">
        <v>210</v>
      </c>
      <c r="F33" s="603" t="s">
        <v>210</v>
      </c>
      <c r="G33" s="603" t="s">
        <v>210</v>
      </c>
      <c r="H33" s="603" t="s">
        <v>210</v>
      </c>
    </row>
    <row r="34" spans="1:8" ht="15.75" x14ac:dyDescent="0.2">
      <c r="A34" s="511" t="s">
        <v>1660</v>
      </c>
      <c r="B34" s="1098" t="s">
        <v>210</v>
      </c>
      <c r="C34" s="603" t="s">
        <v>210</v>
      </c>
      <c r="D34" s="603" t="s">
        <v>210</v>
      </c>
      <c r="E34" s="603" t="s">
        <v>210</v>
      </c>
      <c r="F34" s="603" t="s">
        <v>210</v>
      </c>
      <c r="G34" s="603" t="s">
        <v>210</v>
      </c>
      <c r="H34" s="603" t="s">
        <v>210</v>
      </c>
    </row>
    <row r="35" spans="1:8" ht="25.5" x14ac:dyDescent="0.2">
      <c r="A35" s="513" t="s">
        <v>1661</v>
      </c>
      <c r="B35" s="1098" t="s">
        <v>210</v>
      </c>
      <c r="C35" s="603" t="s">
        <v>210</v>
      </c>
      <c r="D35" s="603" t="s">
        <v>210</v>
      </c>
      <c r="E35" s="603" t="s">
        <v>210</v>
      </c>
      <c r="F35" s="603" t="s">
        <v>210</v>
      </c>
      <c r="G35" s="603" t="s">
        <v>210</v>
      </c>
      <c r="H35" s="603" t="s">
        <v>210</v>
      </c>
    </row>
    <row r="36" spans="1:8" ht="15.75" x14ac:dyDescent="0.2">
      <c r="A36" s="511" t="s">
        <v>1662</v>
      </c>
      <c r="B36" s="1094">
        <v>30</v>
      </c>
      <c r="C36" s="1094">
        <v>4</v>
      </c>
      <c r="D36" s="600">
        <f>ROUND(C36*100/B36,1)</f>
        <v>13.3</v>
      </c>
      <c r="E36" s="603">
        <v>4</v>
      </c>
      <c r="F36" s="1096">
        <f t="shared" ref="F36:F37" si="4">ROUND(E36*100/B36,1)</f>
        <v>13.3</v>
      </c>
      <c r="G36" s="1099">
        <v>0</v>
      </c>
      <c r="H36" s="1096" t="s">
        <v>210</v>
      </c>
    </row>
    <row r="37" spans="1:8" ht="25.5" x14ac:dyDescent="0.2">
      <c r="A37" s="513" t="s">
        <v>1663</v>
      </c>
      <c r="B37" s="1094">
        <v>10</v>
      </c>
      <c r="C37" s="603" t="s">
        <v>210</v>
      </c>
      <c r="D37" s="599" t="s">
        <v>210</v>
      </c>
      <c r="E37" s="603">
        <v>2</v>
      </c>
      <c r="F37" s="1096">
        <f t="shared" si="4"/>
        <v>20</v>
      </c>
      <c r="G37" s="603" t="s">
        <v>210</v>
      </c>
      <c r="H37" s="1096" t="s">
        <v>210</v>
      </c>
    </row>
    <row r="38" spans="1:8" ht="15.75" x14ac:dyDescent="0.2">
      <c r="A38" s="511" t="s">
        <v>268</v>
      </c>
      <c r="B38" s="1094">
        <v>5</v>
      </c>
      <c r="C38" s="603" t="s">
        <v>210</v>
      </c>
      <c r="D38" s="599" t="s">
        <v>210</v>
      </c>
      <c r="E38" s="603" t="s">
        <v>210</v>
      </c>
      <c r="F38" s="600" t="s">
        <v>210</v>
      </c>
      <c r="G38" s="603" t="s">
        <v>210</v>
      </c>
      <c r="H38" s="600" t="s">
        <v>210</v>
      </c>
    </row>
    <row r="39" spans="1:8" ht="15.75" x14ac:dyDescent="0.2">
      <c r="A39" s="511" t="s">
        <v>269</v>
      </c>
      <c r="B39" s="1094">
        <v>13</v>
      </c>
      <c r="C39" s="1094">
        <v>3</v>
      </c>
      <c r="D39" s="600">
        <f>ROUND(C39*100/B39,1)</f>
        <v>23.1</v>
      </c>
      <c r="E39" s="1094">
        <v>1</v>
      </c>
      <c r="F39" s="1096">
        <f>ROUND(E39*100/B39,1)</f>
        <v>7.7</v>
      </c>
      <c r="G39" s="603" t="s">
        <v>210</v>
      </c>
      <c r="H39" s="1096" t="s">
        <v>210</v>
      </c>
    </row>
    <row r="40" spans="1:8" ht="15.75" x14ac:dyDescent="0.2">
      <c r="A40" s="511" t="s">
        <v>270</v>
      </c>
      <c r="B40" s="1099">
        <v>3</v>
      </c>
      <c r="C40" s="603" t="s">
        <v>210</v>
      </c>
      <c r="D40" s="600" t="s">
        <v>210</v>
      </c>
      <c r="E40" s="603" t="s">
        <v>210</v>
      </c>
      <c r="F40" s="1096" t="s">
        <v>210</v>
      </c>
      <c r="G40" s="603">
        <v>2</v>
      </c>
      <c r="H40" s="1096">
        <f>ROUND(G40*100/B40,1)</f>
        <v>66.7</v>
      </c>
    </row>
    <row r="41" spans="1:8" ht="15.75" x14ac:dyDescent="0.2">
      <c r="A41" s="511" t="s">
        <v>271</v>
      </c>
      <c r="B41" s="1094">
        <v>9</v>
      </c>
      <c r="C41" s="603">
        <v>2</v>
      </c>
      <c r="D41" s="600">
        <f>ROUND(C41*100/B41,1)</f>
        <v>22.2</v>
      </c>
      <c r="E41" s="603">
        <v>1</v>
      </c>
      <c r="F41" s="600">
        <f>ROUND(E41*100/B41,1)</f>
        <v>11.1</v>
      </c>
      <c r="G41" s="603" t="s">
        <v>210</v>
      </c>
      <c r="H41" s="600" t="s">
        <v>210</v>
      </c>
    </row>
    <row r="42" spans="1:8" ht="15.75" x14ac:dyDescent="0.2">
      <c r="A42" s="511" t="s">
        <v>272</v>
      </c>
      <c r="B42" s="1094">
        <v>14</v>
      </c>
      <c r="C42" s="1094">
        <v>1</v>
      </c>
      <c r="D42" s="600">
        <f t="shared" ref="D42:D43" si="5">ROUND(C42*100/B42,1)</f>
        <v>7.1</v>
      </c>
      <c r="E42" s="603">
        <v>0</v>
      </c>
      <c r="F42" s="600" t="s">
        <v>210</v>
      </c>
      <c r="G42" s="603">
        <v>1</v>
      </c>
      <c r="H42" s="600">
        <f t="shared" ref="H42:H43" si="6">ROUND(G42*100/B42,1)</f>
        <v>7.1</v>
      </c>
    </row>
    <row r="43" spans="1:8" ht="15.75" x14ac:dyDescent="0.2">
      <c r="A43" s="511" t="s">
        <v>273</v>
      </c>
      <c r="B43" s="603">
        <v>131</v>
      </c>
      <c r="C43" s="603">
        <v>34</v>
      </c>
      <c r="D43" s="600">
        <f t="shared" si="5"/>
        <v>26</v>
      </c>
      <c r="E43" s="603">
        <v>11</v>
      </c>
      <c r="F43" s="1096">
        <f>ROUND(E43*100/B43,1)</f>
        <v>8.4</v>
      </c>
      <c r="G43" s="603">
        <v>2</v>
      </c>
      <c r="H43" s="1096">
        <f t="shared" si="6"/>
        <v>1.5</v>
      </c>
    </row>
    <row r="44" spans="1:8" s="73" customFormat="1" ht="15.75" x14ac:dyDescent="0.2">
      <c r="A44" s="511" t="s">
        <v>274</v>
      </c>
      <c r="B44" s="603" t="s">
        <v>210</v>
      </c>
      <c r="C44" s="603" t="s">
        <v>210</v>
      </c>
      <c r="D44" s="603" t="s">
        <v>210</v>
      </c>
      <c r="E44" s="603" t="s">
        <v>210</v>
      </c>
      <c r="F44" s="603" t="s">
        <v>210</v>
      </c>
      <c r="G44" s="603" t="s">
        <v>210</v>
      </c>
      <c r="H44" s="603" t="s">
        <v>210</v>
      </c>
    </row>
    <row r="45" spans="1:8" x14ac:dyDescent="0.2">
      <c r="B45" s="514"/>
    </row>
    <row r="46" spans="1:8" x14ac:dyDescent="0.2">
      <c r="B46" s="514"/>
      <c r="C46" s="70"/>
      <c r="G46" s="70"/>
    </row>
    <row r="48" spans="1:8" x14ac:dyDescent="0.2">
      <c r="B48" s="929"/>
      <c r="C48" s="70"/>
      <c r="G48" s="70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conditionalFormatting sqref="A7:A44">
    <cfRule type="cellIs" dxfId="5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H52"/>
  <sheetViews>
    <sheetView zoomScaleNormal="100" workbookViewId="0">
      <pane xSplit="1" ySplit="6" topLeftCell="B31" activePane="bottomRight" state="frozenSplit"/>
      <selection activeCell="J22" sqref="J22"/>
      <selection pane="topRight" activeCell="J22" sqref="J22"/>
      <selection pane="bottomLeft" activeCell="J22" sqref="J22"/>
      <selection pane="bottomRight" activeCell="J22" sqref="J22"/>
    </sheetView>
  </sheetViews>
  <sheetFormatPr defaultColWidth="8.85546875" defaultRowHeight="12" x14ac:dyDescent="0.2"/>
  <cols>
    <col min="1" max="1" width="35.140625" style="73" customWidth="1"/>
    <col min="2" max="2" width="7.85546875" style="76" customWidth="1"/>
    <col min="3" max="8" width="7.85546875" style="73" customWidth="1"/>
    <col min="9" max="16384" width="8.85546875" style="73"/>
  </cols>
  <sheetData>
    <row r="1" spans="1:8" ht="28.9" customHeight="1" x14ac:dyDescent="0.25">
      <c r="A1" s="1317" t="s">
        <v>1564</v>
      </c>
      <c r="B1" s="1318"/>
      <c r="C1" s="1318"/>
      <c r="D1" s="1318"/>
      <c r="E1" s="1318"/>
      <c r="F1" s="1318"/>
      <c r="G1" s="1318"/>
      <c r="H1" s="1318"/>
    </row>
    <row r="2" spans="1:8" ht="16.149999999999999" customHeight="1" x14ac:dyDescent="0.2">
      <c r="A2" s="1257" t="s">
        <v>1882</v>
      </c>
      <c r="B2" s="1257"/>
      <c r="C2" s="1257"/>
      <c r="D2" s="1257"/>
      <c r="E2" s="1257"/>
      <c r="F2" s="1257"/>
      <c r="G2" s="1257"/>
      <c r="H2" s="1257"/>
    </row>
    <row r="3" spans="1:8" ht="15.75" x14ac:dyDescent="0.25">
      <c r="A3" s="1319" t="s">
        <v>358</v>
      </c>
      <c r="B3" s="1319"/>
      <c r="C3" s="1319"/>
      <c r="D3" s="1319"/>
      <c r="E3" s="1319"/>
      <c r="F3" s="1319"/>
      <c r="G3" s="1319"/>
      <c r="H3" s="1319"/>
    </row>
    <row r="4" spans="1:8" ht="28.9" customHeight="1" x14ac:dyDescent="0.2">
      <c r="A4" s="1320" t="s">
        <v>199</v>
      </c>
      <c r="B4" s="1321" t="s">
        <v>200</v>
      </c>
      <c r="C4" s="1322" t="s">
        <v>201</v>
      </c>
      <c r="D4" s="1323"/>
      <c r="E4" s="1323"/>
      <c r="F4" s="1323"/>
      <c r="G4" s="1323"/>
      <c r="H4" s="1324"/>
    </row>
    <row r="5" spans="1:8" ht="18.600000000000001" customHeight="1" x14ac:dyDescent="0.2">
      <c r="A5" s="1320"/>
      <c r="B5" s="1321"/>
      <c r="C5" s="1325" t="s">
        <v>202</v>
      </c>
      <c r="D5" s="1326"/>
      <c r="E5" s="1327" t="s">
        <v>203</v>
      </c>
      <c r="F5" s="1326"/>
      <c r="G5" s="1327" t="s">
        <v>204</v>
      </c>
      <c r="H5" s="1326"/>
    </row>
    <row r="6" spans="1:8" ht="15.6" customHeight="1" x14ac:dyDescent="0.2">
      <c r="A6" s="1320"/>
      <c r="B6" s="1321"/>
      <c r="C6" s="406" t="s">
        <v>205</v>
      </c>
      <c r="D6" s="74" t="s">
        <v>206</v>
      </c>
      <c r="E6" s="408" t="s">
        <v>205</v>
      </c>
      <c r="F6" s="74" t="s">
        <v>206</v>
      </c>
      <c r="G6" s="408" t="s">
        <v>205</v>
      </c>
      <c r="H6" s="74" t="s">
        <v>206</v>
      </c>
    </row>
    <row r="7" spans="1:8" ht="15.75" x14ac:dyDescent="0.2">
      <c r="A7" s="602" t="s">
        <v>275</v>
      </c>
      <c r="B7" s="603" t="s">
        <v>210</v>
      </c>
      <c r="C7" s="603" t="s">
        <v>210</v>
      </c>
      <c r="D7" s="603" t="s">
        <v>210</v>
      </c>
      <c r="E7" s="603" t="s">
        <v>210</v>
      </c>
      <c r="F7" s="603" t="s">
        <v>210</v>
      </c>
      <c r="G7" s="603" t="s">
        <v>210</v>
      </c>
      <c r="H7" s="603" t="s">
        <v>210</v>
      </c>
    </row>
    <row r="8" spans="1:8" ht="15.75" x14ac:dyDescent="0.2">
      <c r="A8" s="602" t="s">
        <v>276</v>
      </c>
      <c r="B8" s="1094">
        <v>39</v>
      </c>
      <c r="C8" s="1099">
        <v>14</v>
      </c>
      <c r="D8" s="1095">
        <f>ROUND(C8*100/B8,1)</f>
        <v>35.9</v>
      </c>
      <c r="E8" s="603">
        <v>1</v>
      </c>
      <c r="F8" s="1096">
        <f>ROUND(E8*100/B8,1)</f>
        <v>2.6</v>
      </c>
      <c r="G8" s="603" t="s">
        <v>210</v>
      </c>
      <c r="H8" s="603" t="s">
        <v>210</v>
      </c>
    </row>
    <row r="9" spans="1:8" ht="15.75" x14ac:dyDescent="0.2">
      <c r="A9" s="602" t="s">
        <v>1769</v>
      </c>
      <c r="B9" s="1094" t="s">
        <v>210</v>
      </c>
      <c r="C9" s="603" t="s">
        <v>210</v>
      </c>
      <c r="D9" s="603" t="s">
        <v>210</v>
      </c>
      <c r="E9" s="603" t="s">
        <v>210</v>
      </c>
      <c r="F9" s="600" t="s">
        <v>210</v>
      </c>
      <c r="G9" s="603" t="s">
        <v>210</v>
      </c>
      <c r="H9" s="603" t="s">
        <v>210</v>
      </c>
    </row>
    <row r="10" spans="1:8" ht="15.75" x14ac:dyDescent="0.2">
      <c r="A10" s="602" t="s">
        <v>277</v>
      </c>
      <c r="B10" s="1094">
        <v>14</v>
      </c>
      <c r="C10" s="1094" t="s">
        <v>210</v>
      </c>
      <c r="D10" s="1096" t="s">
        <v>210</v>
      </c>
      <c r="E10" s="603" t="s">
        <v>210</v>
      </c>
      <c r="F10" s="600" t="s">
        <v>210</v>
      </c>
      <c r="G10" s="1094" t="s">
        <v>210</v>
      </c>
      <c r="H10" s="1096" t="s">
        <v>210</v>
      </c>
    </row>
    <row r="11" spans="1:8" ht="15.75" x14ac:dyDescent="0.2">
      <c r="A11" s="602" t="s">
        <v>278</v>
      </c>
      <c r="B11" s="1094">
        <v>20</v>
      </c>
      <c r="C11" s="1094">
        <v>2</v>
      </c>
      <c r="D11" s="1096">
        <f t="shared" ref="D11:D18" si="0">ROUND(C11*100/B11,1)</f>
        <v>10</v>
      </c>
      <c r="E11" s="1094">
        <v>1</v>
      </c>
      <c r="F11" s="1096">
        <f t="shared" ref="F11:F13" si="1">ROUND(E11*100/B11,1)</f>
        <v>5</v>
      </c>
      <c r="G11" s="1094" t="s">
        <v>210</v>
      </c>
      <c r="H11" s="1096" t="s">
        <v>210</v>
      </c>
    </row>
    <row r="12" spans="1:8" ht="15.75" x14ac:dyDescent="0.2">
      <c r="A12" s="602" t="s">
        <v>279</v>
      </c>
      <c r="B12" s="1094">
        <v>120</v>
      </c>
      <c r="C12" s="1094">
        <v>9</v>
      </c>
      <c r="D12" s="1096">
        <f t="shared" si="0"/>
        <v>7.5</v>
      </c>
      <c r="E12" s="1094">
        <v>7</v>
      </c>
      <c r="F12" s="1096">
        <f t="shared" si="1"/>
        <v>5.8</v>
      </c>
      <c r="G12" s="603">
        <v>3</v>
      </c>
      <c r="H12" s="1096">
        <f>ROUND(G12*100/B12,1)</f>
        <v>2.5</v>
      </c>
    </row>
    <row r="13" spans="1:8" ht="15.75" x14ac:dyDescent="0.2">
      <c r="A13" s="602" t="s">
        <v>280</v>
      </c>
      <c r="B13" s="1094">
        <v>24</v>
      </c>
      <c r="C13" s="1094">
        <v>2</v>
      </c>
      <c r="D13" s="1096">
        <f t="shared" si="0"/>
        <v>8.3000000000000007</v>
      </c>
      <c r="E13" s="1094">
        <v>3</v>
      </c>
      <c r="F13" s="1096">
        <f t="shared" si="1"/>
        <v>12.5</v>
      </c>
      <c r="G13" s="603" t="s">
        <v>210</v>
      </c>
      <c r="H13" s="600" t="s">
        <v>210</v>
      </c>
    </row>
    <row r="14" spans="1:8" ht="15.75" x14ac:dyDescent="0.2">
      <c r="A14" s="602" t="s">
        <v>281</v>
      </c>
      <c r="B14" s="1094">
        <v>23</v>
      </c>
      <c r="C14" s="1094">
        <v>8</v>
      </c>
      <c r="D14" s="1096">
        <f t="shared" si="0"/>
        <v>34.799999999999997</v>
      </c>
      <c r="E14" s="1094" t="s">
        <v>210</v>
      </c>
      <c r="F14" s="1096" t="s">
        <v>210</v>
      </c>
      <c r="G14" s="1094" t="s">
        <v>210</v>
      </c>
      <c r="H14" s="1096" t="s">
        <v>210</v>
      </c>
    </row>
    <row r="15" spans="1:8" ht="15" customHeight="1" x14ac:dyDescent="0.2">
      <c r="A15" s="602" t="s">
        <v>282</v>
      </c>
      <c r="B15" s="1100">
        <v>47</v>
      </c>
      <c r="C15" s="1100">
        <v>14</v>
      </c>
      <c r="D15" s="1096">
        <f t="shared" si="0"/>
        <v>29.8</v>
      </c>
      <c r="E15" s="1100">
        <v>1</v>
      </c>
      <c r="F15" s="1096">
        <f t="shared" ref="F15:F17" si="2">ROUND(E15*100/B15,1)</f>
        <v>2.1</v>
      </c>
      <c r="G15" s="1100" t="s">
        <v>210</v>
      </c>
      <c r="H15" s="1096" t="s">
        <v>210</v>
      </c>
    </row>
    <row r="16" spans="1:8" ht="15" customHeight="1" x14ac:dyDescent="0.2">
      <c r="A16" s="602" t="s">
        <v>283</v>
      </c>
      <c r="B16" s="1100">
        <v>20</v>
      </c>
      <c r="C16" s="1100">
        <v>4</v>
      </c>
      <c r="D16" s="1096">
        <f t="shared" si="0"/>
        <v>20</v>
      </c>
      <c r="E16" s="1100">
        <v>1</v>
      </c>
      <c r="F16" s="1096">
        <f t="shared" si="2"/>
        <v>5</v>
      </c>
      <c r="G16" s="599" t="s">
        <v>210</v>
      </c>
      <c r="H16" s="600" t="s">
        <v>210</v>
      </c>
    </row>
    <row r="17" spans="1:8" ht="15" customHeight="1" x14ac:dyDescent="0.2">
      <c r="A17" s="602" t="s">
        <v>284</v>
      </c>
      <c r="B17" s="603">
        <v>45</v>
      </c>
      <c r="C17" s="603">
        <v>14</v>
      </c>
      <c r="D17" s="1096">
        <f t="shared" si="0"/>
        <v>31.1</v>
      </c>
      <c r="E17" s="603">
        <v>2</v>
      </c>
      <c r="F17" s="600">
        <f t="shared" si="2"/>
        <v>4.4000000000000004</v>
      </c>
      <c r="G17" s="599">
        <v>1</v>
      </c>
      <c r="H17" s="600">
        <f>ROUND(G17*100/B17,1)</f>
        <v>2.2000000000000002</v>
      </c>
    </row>
    <row r="18" spans="1:8" ht="15" customHeight="1" x14ac:dyDescent="0.2">
      <c r="A18" s="602" t="s">
        <v>285</v>
      </c>
      <c r="B18" s="599">
        <v>8</v>
      </c>
      <c r="C18" s="599">
        <v>3</v>
      </c>
      <c r="D18" s="600">
        <f t="shared" si="0"/>
        <v>37.5</v>
      </c>
      <c r="E18" s="599" t="s">
        <v>210</v>
      </c>
      <c r="F18" s="600" t="s">
        <v>210</v>
      </c>
      <c r="G18" s="599" t="s">
        <v>210</v>
      </c>
      <c r="H18" s="600" t="s">
        <v>210</v>
      </c>
    </row>
    <row r="19" spans="1:8" ht="15" customHeight="1" x14ac:dyDescent="0.2">
      <c r="A19" s="602" t="s">
        <v>286</v>
      </c>
      <c r="B19" s="603">
        <v>0</v>
      </c>
      <c r="C19" s="599" t="s">
        <v>210</v>
      </c>
      <c r="D19" s="599" t="s">
        <v>210</v>
      </c>
      <c r="E19" s="599" t="s">
        <v>210</v>
      </c>
      <c r="F19" s="600" t="s">
        <v>210</v>
      </c>
      <c r="G19" s="599" t="s">
        <v>210</v>
      </c>
      <c r="H19" s="600" t="s">
        <v>210</v>
      </c>
    </row>
    <row r="20" spans="1:8" ht="15" customHeight="1" x14ac:dyDescent="0.2">
      <c r="A20" s="602" t="s">
        <v>287</v>
      </c>
      <c r="B20" s="599">
        <v>1</v>
      </c>
      <c r="C20" s="599" t="s">
        <v>210</v>
      </c>
      <c r="D20" s="599" t="s">
        <v>210</v>
      </c>
      <c r="E20" s="599" t="s">
        <v>210</v>
      </c>
      <c r="F20" s="600" t="s">
        <v>210</v>
      </c>
      <c r="G20" s="599" t="s">
        <v>210</v>
      </c>
      <c r="H20" s="600" t="s">
        <v>210</v>
      </c>
    </row>
    <row r="21" spans="1:8" ht="15" customHeight="1" x14ac:dyDescent="0.2">
      <c r="A21" s="602" t="s">
        <v>288</v>
      </c>
      <c r="B21" s="1100" t="s">
        <v>210</v>
      </c>
      <c r="C21" s="1100" t="s">
        <v>210</v>
      </c>
      <c r="D21" s="1096" t="s">
        <v>210</v>
      </c>
      <c r="E21" s="1100" t="s">
        <v>210</v>
      </c>
      <c r="F21" s="1096" t="s">
        <v>210</v>
      </c>
      <c r="G21" s="599" t="s">
        <v>210</v>
      </c>
      <c r="H21" s="600" t="s">
        <v>210</v>
      </c>
    </row>
    <row r="22" spans="1:8" ht="15" customHeight="1" x14ac:dyDescent="0.2">
      <c r="A22" s="604" t="s">
        <v>289</v>
      </c>
      <c r="B22" s="603">
        <v>448</v>
      </c>
      <c r="C22" s="603">
        <v>26</v>
      </c>
      <c r="D22" s="1096">
        <f t="shared" ref="D22:D23" si="3">ROUND(C22*100/B22,1)</f>
        <v>5.8</v>
      </c>
      <c r="E22" s="603">
        <v>5</v>
      </c>
      <c r="F22" s="600">
        <f>ROUND(E22*100/B22,1)</f>
        <v>1.1000000000000001</v>
      </c>
      <c r="G22" s="599">
        <v>2</v>
      </c>
      <c r="H22" s="600">
        <f>ROUND(G22*100/B22,1)</f>
        <v>0.4</v>
      </c>
    </row>
    <row r="23" spans="1:8" ht="32.25" customHeight="1" x14ac:dyDescent="0.2">
      <c r="A23" s="604" t="s">
        <v>1664</v>
      </c>
      <c r="B23" s="599">
        <v>315</v>
      </c>
      <c r="C23" s="599">
        <v>8</v>
      </c>
      <c r="D23" s="600">
        <f t="shared" si="3"/>
        <v>2.5</v>
      </c>
      <c r="E23" s="599" t="s">
        <v>210</v>
      </c>
      <c r="F23" s="600" t="s">
        <v>210</v>
      </c>
      <c r="G23" s="599">
        <v>1</v>
      </c>
      <c r="H23" s="600">
        <f>ROUND(G23*100/B23,1)</f>
        <v>0.3</v>
      </c>
    </row>
    <row r="24" spans="1:8" ht="24.6" customHeight="1" x14ac:dyDescent="0.2">
      <c r="A24" s="604" t="s">
        <v>1665</v>
      </c>
      <c r="B24" s="599" t="s">
        <v>210</v>
      </c>
      <c r="C24" s="599" t="s">
        <v>210</v>
      </c>
      <c r="D24" s="599" t="s">
        <v>210</v>
      </c>
      <c r="E24" s="599" t="s">
        <v>210</v>
      </c>
      <c r="F24" s="600" t="s">
        <v>210</v>
      </c>
      <c r="G24" s="599" t="s">
        <v>210</v>
      </c>
      <c r="H24" s="600" t="s">
        <v>210</v>
      </c>
    </row>
    <row r="25" spans="1:8" ht="15" customHeight="1" x14ac:dyDescent="0.2">
      <c r="A25" s="602" t="s">
        <v>1666</v>
      </c>
      <c r="B25" s="599" t="s">
        <v>210</v>
      </c>
      <c r="C25" s="599" t="s">
        <v>210</v>
      </c>
      <c r="D25" s="599" t="s">
        <v>210</v>
      </c>
      <c r="E25" s="599" t="s">
        <v>210</v>
      </c>
      <c r="F25" s="600" t="s">
        <v>210</v>
      </c>
      <c r="G25" s="599" t="s">
        <v>210</v>
      </c>
      <c r="H25" s="600" t="s">
        <v>210</v>
      </c>
    </row>
    <row r="26" spans="1:8" ht="15" customHeight="1" x14ac:dyDescent="0.2">
      <c r="A26" s="602" t="s">
        <v>290</v>
      </c>
      <c r="B26" s="1100" t="s">
        <v>210</v>
      </c>
      <c r="C26" s="1100" t="s">
        <v>210</v>
      </c>
      <c r="D26" s="1096" t="s">
        <v>210</v>
      </c>
      <c r="E26" s="1100" t="s">
        <v>210</v>
      </c>
      <c r="F26" s="1096" t="s">
        <v>210</v>
      </c>
      <c r="G26" s="1100" t="s">
        <v>210</v>
      </c>
      <c r="H26" s="1101" t="s">
        <v>210</v>
      </c>
    </row>
    <row r="27" spans="1:8" ht="15" customHeight="1" x14ac:dyDescent="0.2">
      <c r="A27" s="602" t="s">
        <v>1667</v>
      </c>
      <c r="B27" s="1100">
        <v>80</v>
      </c>
      <c r="C27" s="1100">
        <v>9</v>
      </c>
      <c r="D27" s="1096">
        <f t="shared" ref="D27:D30" si="4">ROUND(C27*100/B27,1)</f>
        <v>11.3</v>
      </c>
      <c r="E27" s="1100">
        <v>5</v>
      </c>
      <c r="F27" s="1096">
        <f>ROUND(E27*100/B27,1)</f>
        <v>6.3</v>
      </c>
      <c r="G27" s="603">
        <v>4</v>
      </c>
      <c r="H27" s="600">
        <f>ROUND(G27*100/B27,1)</f>
        <v>5</v>
      </c>
    </row>
    <row r="28" spans="1:8" ht="15" customHeight="1" x14ac:dyDescent="0.2">
      <c r="A28" s="602" t="s">
        <v>291</v>
      </c>
      <c r="B28" s="1100">
        <v>15</v>
      </c>
      <c r="C28" s="1100">
        <v>6</v>
      </c>
      <c r="D28" s="1096">
        <f t="shared" si="4"/>
        <v>40</v>
      </c>
      <c r="E28" s="1100">
        <v>2</v>
      </c>
      <c r="F28" s="1096">
        <f t="shared" ref="F28:F30" si="5">ROUND(E28*100/B28,1)</f>
        <v>13.3</v>
      </c>
      <c r="G28" s="1100">
        <v>1</v>
      </c>
      <c r="H28" s="1101">
        <f t="shared" ref="H28:H30" si="6">ROUND(G28*100/B28,1)</f>
        <v>6.7</v>
      </c>
    </row>
    <row r="29" spans="1:8" ht="15" customHeight="1" x14ac:dyDescent="0.2">
      <c r="A29" s="602" t="s">
        <v>292</v>
      </c>
      <c r="B29" s="1100">
        <v>135</v>
      </c>
      <c r="C29" s="1100">
        <v>20</v>
      </c>
      <c r="D29" s="1096">
        <f t="shared" si="4"/>
        <v>14.8</v>
      </c>
      <c r="E29" s="1100">
        <v>10</v>
      </c>
      <c r="F29" s="1096">
        <f t="shared" si="5"/>
        <v>7.4</v>
      </c>
      <c r="G29" s="599">
        <v>2</v>
      </c>
      <c r="H29" s="600">
        <f t="shared" si="6"/>
        <v>1.5</v>
      </c>
    </row>
    <row r="30" spans="1:8" ht="15" customHeight="1" x14ac:dyDescent="0.2">
      <c r="A30" s="602" t="s">
        <v>293</v>
      </c>
      <c r="B30" s="1100">
        <v>26</v>
      </c>
      <c r="C30" s="1100">
        <v>6</v>
      </c>
      <c r="D30" s="1096">
        <f t="shared" si="4"/>
        <v>23.1</v>
      </c>
      <c r="E30" s="599">
        <v>1</v>
      </c>
      <c r="F30" s="600">
        <f t="shared" si="5"/>
        <v>3.8</v>
      </c>
      <c r="G30" s="599">
        <v>1</v>
      </c>
      <c r="H30" s="600">
        <f t="shared" si="6"/>
        <v>3.8</v>
      </c>
    </row>
    <row r="31" spans="1:8" ht="15" customHeight="1" x14ac:dyDescent="0.2">
      <c r="A31" s="602" t="s">
        <v>294</v>
      </c>
      <c r="B31" s="1100">
        <v>1</v>
      </c>
      <c r="C31" s="599" t="s">
        <v>210</v>
      </c>
      <c r="D31" s="599" t="s">
        <v>210</v>
      </c>
      <c r="E31" s="599" t="s">
        <v>210</v>
      </c>
      <c r="F31" s="600" t="s">
        <v>210</v>
      </c>
      <c r="G31" s="599" t="s">
        <v>210</v>
      </c>
      <c r="H31" s="600" t="s">
        <v>210</v>
      </c>
    </row>
    <row r="32" spans="1:8" ht="15" customHeight="1" x14ac:dyDescent="0.2">
      <c r="A32" s="602" t="s">
        <v>295</v>
      </c>
      <c r="B32" s="1100">
        <v>2</v>
      </c>
      <c r="C32" s="1100" t="s">
        <v>210</v>
      </c>
      <c r="D32" s="1096" t="s">
        <v>210</v>
      </c>
      <c r="E32" s="599" t="s">
        <v>210</v>
      </c>
      <c r="F32" s="600" t="s">
        <v>210</v>
      </c>
      <c r="G32" s="599" t="s">
        <v>210</v>
      </c>
      <c r="H32" s="600" t="s">
        <v>210</v>
      </c>
    </row>
    <row r="33" spans="1:8" ht="22.5" customHeight="1" x14ac:dyDescent="0.2">
      <c r="A33" s="602" t="s">
        <v>296</v>
      </c>
      <c r="B33" s="599">
        <v>16</v>
      </c>
      <c r="C33" s="599">
        <v>4</v>
      </c>
      <c r="D33" s="600">
        <f>ROUND(C33*100/B33,1)</f>
        <v>25</v>
      </c>
      <c r="E33" s="599" t="s">
        <v>210</v>
      </c>
      <c r="F33" s="600" t="s">
        <v>210</v>
      </c>
      <c r="G33" s="599" t="s">
        <v>210</v>
      </c>
      <c r="H33" s="600" t="s">
        <v>210</v>
      </c>
    </row>
    <row r="34" spans="1:8" ht="24" customHeight="1" x14ac:dyDescent="0.2">
      <c r="A34" s="602" t="s">
        <v>1540</v>
      </c>
      <c r="B34" s="603" t="s">
        <v>210</v>
      </c>
      <c r="C34" s="603" t="s">
        <v>210</v>
      </c>
      <c r="D34" s="1096" t="s">
        <v>210</v>
      </c>
      <c r="E34" s="603" t="s">
        <v>210</v>
      </c>
      <c r="F34" s="1096" t="s">
        <v>210</v>
      </c>
      <c r="G34" s="599" t="s">
        <v>210</v>
      </c>
      <c r="H34" s="600" t="s">
        <v>210</v>
      </c>
    </row>
    <row r="35" spans="1:8" ht="15" customHeight="1" x14ac:dyDescent="0.2">
      <c r="A35" s="604" t="s">
        <v>297</v>
      </c>
      <c r="B35" s="1100">
        <v>40</v>
      </c>
      <c r="C35" s="599">
        <v>5</v>
      </c>
      <c r="D35" s="600">
        <f t="shared" ref="D35:D39" si="7">ROUND(C35*100/B35,1)</f>
        <v>12.5</v>
      </c>
      <c r="E35" s="603">
        <v>0</v>
      </c>
      <c r="F35" s="600" t="s">
        <v>210</v>
      </c>
      <c r="G35" s="599" t="s">
        <v>210</v>
      </c>
      <c r="H35" s="600" t="s">
        <v>210</v>
      </c>
    </row>
    <row r="36" spans="1:8" ht="15" customHeight="1" x14ac:dyDescent="0.2">
      <c r="A36" s="602" t="s">
        <v>1668</v>
      </c>
      <c r="B36" s="1100">
        <v>6</v>
      </c>
      <c r="C36" s="1100">
        <v>1</v>
      </c>
      <c r="D36" s="1096">
        <f t="shared" si="7"/>
        <v>16.7</v>
      </c>
      <c r="E36" s="1100" t="s">
        <v>210</v>
      </c>
      <c r="F36" s="1096" t="s">
        <v>210</v>
      </c>
      <c r="G36" s="1100" t="s">
        <v>210</v>
      </c>
      <c r="H36" s="1101" t="s">
        <v>210</v>
      </c>
    </row>
    <row r="37" spans="1:8" ht="15" customHeight="1" x14ac:dyDescent="0.2">
      <c r="A37" s="602" t="s">
        <v>298</v>
      </c>
      <c r="B37" s="1100">
        <v>69</v>
      </c>
      <c r="C37" s="1100">
        <v>14</v>
      </c>
      <c r="D37" s="1096">
        <f t="shared" si="7"/>
        <v>20.3</v>
      </c>
      <c r="E37" s="1100">
        <v>1</v>
      </c>
      <c r="F37" s="1096">
        <f t="shared" ref="F37:F38" si="8">ROUND(E37*100/B37,1)</f>
        <v>1.4</v>
      </c>
      <c r="G37" s="603">
        <v>2</v>
      </c>
      <c r="H37" s="600">
        <f t="shared" ref="H37:H39" si="9">ROUND(G37*100/B37,1)</f>
        <v>2.9</v>
      </c>
    </row>
    <row r="38" spans="1:8" ht="15" customHeight="1" x14ac:dyDescent="0.2">
      <c r="A38" s="602" t="s">
        <v>299</v>
      </c>
      <c r="B38" s="1100">
        <v>129</v>
      </c>
      <c r="C38" s="603">
        <v>29</v>
      </c>
      <c r="D38" s="1096">
        <f t="shared" si="7"/>
        <v>22.5</v>
      </c>
      <c r="E38" s="603">
        <v>1</v>
      </c>
      <c r="F38" s="600">
        <f t="shared" si="8"/>
        <v>0.8</v>
      </c>
      <c r="G38" s="599">
        <v>2</v>
      </c>
      <c r="H38" s="600">
        <f t="shared" si="9"/>
        <v>1.6</v>
      </c>
    </row>
    <row r="39" spans="1:8" ht="15" customHeight="1" x14ac:dyDescent="0.2">
      <c r="A39" s="602" t="s">
        <v>300</v>
      </c>
      <c r="B39" s="1100">
        <v>24</v>
      </c>
      <c r="C39" s="599">
        <v>8</v>
      </c>
      <c r="D39" s="600">
        <f t="shared" si="7"/>
        <v>33.299999999999997</v>
      </c>
      <c r="E39" s="599" t="s">
        <v>210</v>
      </c>
      <c r="F39" s="600" t="s">
        <v>210</v>
      </c>
      <c r="G39" s="599">
        <v>1</v>
      </c>
      <c r="H39" s="600">
        <f t="shared" si="9"/>
        <v>4.2</v>
      </c>
    </row>
    <row r="40" spans="1:8" ht="15" customHeight="1" x14ac:dyDescent="0.2">
      <c r="A40" s="602" t="s">
        <v>301</v>
      </c>
      <c r="B40" s="1100">
        <v>1</v>
      </c>
      <c r="C40" s="1100" t="s">
        <v>210</v>
      </c>
      <c r="D40" s="1096" t="s">
        <v>210</v>
      </c>
      <c r="E40" s="603" t="s">
        <v>210</v>
      </c>
      <c r="F40" s="600" t="s">
        <v>210</v>
      </c>
      <c r="G40" s="603" t="s">
        <v>210</v>
      </c>
      <c r="H40" s="600" t="s">
        <v>210</v>
      </c>
    </row>
    <row r="41" spans="1:8" ht="15" customHeight="1" x14ac:dyDescent="0.2">
      <c r="A41" s="602" t="s">
        <v>302</v>
      </c>
      <c r="B41" s="1100">
        <v>24</v>
      </c>
      <c r="C41" s="603">
        <v>8</v>
      </c>
      <c r="D41" s="1096">
        <f>ROUND(C41*100/B41,1)</f>
        <v>33.299999999999997</v>
      </c>
      <c r="E41" s="599">
        <v>3</v>
      </c>
      <c r="F41" s="600">
        <f>ROUND(E41*100/B41,1)</f>
        <v>12.5</v>
      </c>
      <c r="G41" s="599" t="s">
        <v>210</v>
      </c>
      <c r="H41" s="600" t="s">
        <v>210</v>
      </c>
    </row>
    <row r="42" spans="1:8" ht="15" customHeight="1" x14ac:dyDescent="0.2">
      <c r="A42" s="602" t="s">
        <v>303</v>
      </c>
      <c r="B42" s="1100">
        <v>4</v>
      </c>
      <c r="C42" s="599">
        <v>1</v>
      </c>
      <c r="D42" s="600">
        <f>ROUND(C42*100/B42,1)</f>
        <v>25</v>
      </c>
      <c r="E42" s="599" t="s">
        <v>210</v>
      </c>
      <c r="F42" s="600" t="s">
        <v>210</v>
      </c>
      <c r="G42" s="599" t="s">
        <v>210</v>
      </c>
      <c r="H42" s="600" t="s">
        <v>210</v>
      </c>
    </row>
    <row r="43" spans="1:8" ht="15" customHeight="1" x14ac:dyDescent="0.2">
      <c r="A43" s="602" t="s">
        <v>304</v>
      </c>
      <c r="B43" s="1100">
        <v>8</v>
      </c>
      <c r="C43" s="1100" t="s">
        <v>210</v>
      </c>
      <c r="D43" s="1096" t="s">
        <v>210</v>
      </c>
      <c r="E43" s="599">
        <v>1</v>
      </c>
      <c r="F43" s="600">
        <f t="shared" ref="F43:F44" si="10">ROUND(E43*100/B43,1)</f>
        <v>12.5</v>
      </c>
      <c r="G43" s="603" t="s">
        <v>210</v>
      </c>
      <c r="H43" s="600" t="s">
        <v>210</v>
      </c>
    </row>
    <row r="44" spans="1:8" ht="15" customHeight="1" x14ac:dyDescent="0.2">
      <c r="A44" s="602" t="s">
        <v>305</v>
      </c>
      <c r="B44" s="1100">
        <v>35</v>
      </c>
      <c r="C44" s="599">
        <v>5</v>
      </c>
      <c r="D44" s="600">
        <f>ROUND(C44*100/B44,1)</f>
        <v>14.3</v>
      </c>
      <c r="E44" s="599">
        <v>4</v>
      </c>
      <c r="F44" s="600">
        <f t="shared" si="10"/>
        <v>11.4</v>
      </c>
      <c r="G44" s="599">
        <v>1</v>
      </c>
      <c r="H44" s="600">
        <f t="shared" ref="H44" si="11">ROUND(G44*100/B44,1)</f>
        <v>2.9</v>
      </c>
    </row>
    <row r="45" spans="1:8" ht="15" customHeight="1" x14ac:dyDescent="0.2">
      <c r="A45" s="602" t="s">
        <v>306</v>
      </c>
      <c r="B45" s="1100">
        <v>8</v>
      </c>
      <c r="C45" s="1100" t="s">
        <v>210</v>
      </c>
      <c r="D45" s="1096" t="s">
        <v>210</v>
      </c>
      <c r="E45" s="603" t="s">
        <v>210</v>
      </c>
      <c r="F45" s="600" t="s">
        <v>210</v>
      </c>
      <c r="G45" s="603" t="s">
        <v>210</v>
      </c>
      <c r="H45" s="600" t="s">
        <v>210</v>
      </c>
    </row>
    <row r="46" spans="1:8" ht="15" customHeight="1" x14ac:dyDescent="0.2">
      <c r="A46" s="602" t="s">
        <v>307</v>
      </c>
      <c r="B46" s="1100">
        <v>28</v>
      </c>
      <c r="C46" s="1100">
        <v>7</v>
      </c>
      <c r="D46" s="1096">
        <f t="shared" ref="D46:D47" si="12">ROUND(C46*100/B46,1)</f>
        <v>25</v>
      </c>
      <c r="E46" s="603">
        <v>1</v>
      </c>
      <c r="F46" s="600">
        <f t="shared" ref="F46:F47" si="13">ROUND(E46*100/B46,1)</f>
        <v>3.6</v>
      </c>
      <c r="G46" s="599" t="s">
        <v>210</v>
      </c>
      <c r="H46" s="600" t="s">
        <v>210</v>
      </c>
    </row>
    <row r="47" spans="1:8" ht="15" customHeight="1" x14ac:dyDescent="0.2">
      <c r="A47" s="602" t="s">
        <v>308</v>
      </c>
      <c r="B47" s="599">
        <v>20</v>
      </c>
      <c r="C47" s="599">
        <v>4</v>
      </c>
      <c r="D47" s="600">
        <f t="shared" si="12"/>
        <v>20</v>
      </c>
      <c r="E47" s="599">
        <v>2</v>
      </c>
      <c r="F47" s="600">
        <f t="shared" si="13"/>
        <v>10</v>
      </c>
      <c r="G47" s="599">
        <v>1</v>
      </c>
      <c r="H47" s="600">
        <f t="shared" ref="H47" si="14">ROUND(G47*100/B47,1)</f>
        <v>5</v>
      </c>
    </row>
    <row r="48" spans="1:8" ht="15.75" x14ac:dyDescent="0.2">
      <c r="A48" s="602" t="s">
        <v>1541</v>
      </c>
      <c r="B48" s="1100">
        <v>0</v>
      </c>
      <c r="C48" s="1100" t="s">
        <v>210</v>
      </c>
      <c r="D48" s="1096" t="s">
        <v>210</v>
      </c>
      <c r="E48" s="603" t="s">
        <v>210</v>
      </c>
      <c r="F48" s="600" t="s">
        <v>210</v>
      </c>
      <c r="G48" s="599" t="s">
        <v>210</v>
      </c>
      <c r="H48" s="600" t="s">
        <v>210</v>
      </c>
    </row>
    <row r="49" spans="2:3" x14ac:dyDescent="0.2">
      <c r="B49" s="516"/>
      <c r="C49" s="930"/>
    </row>
    <row r="50" spans="2:3" x14ac:dyDescent="0.2">
      <c r="B50" s="516"/>
    </row>
    <row r="51" spans="2:3" x14ac:dyDescent="0.2">
      <c r="B51" s="515"/>
    </row>
    <row r="52" spans="2:3" x14ac:dyDescent="0.2">
      <c r="B52" s="516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conditionalFormatting sqref="A7:A47">
    <cfRule type="cellIs" dxfId="4" priority="2" stopIfTrue="1" operator="lessThan">
      <formula>0</formula>
    </cfRule>
  </conditionalFormatting>
  <conditionalFormatting sqref="A48">
    <cfRule type="cellIs" dxfId="3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1"/>
  <sheetViews>
    <sheetView topLeftCell="A7" zoomScaleNormal="100" workbookViewId="0">
      <selection activeCell="I9" sqref="I9"/>
    </sheetView>
  </sheetViews>
  <sheetFormatPr defaultColWidth="9.140625" defaultRowHeight="18.75" x14ac:dyDescent="0.3"/>
  <cols>
    <col min="1" max="16384" width="9.140625" style="1"/>
  </cols>
  <sheetData>
    <row r="2" spans="1:9" x14ac:dyDescent="0.3">
      <c r="A2" s="1198" t="s">
        <v>4</v>
      </c>
      <c r="B2" s="1198"/>
      <c r="C2" s="1198"/>
      <c r="D2" s="1198"/>
      <c r="E2" s="1198"/>
      <c r="F2" s="1198"/>
      <c r="G2" s="1198"/>
      <c r="H2" s="1198"/>
      <c r="I2" s="1198"/>
    </row>
    <row r="3" spans="1:9" x14ac:dyDescent="0.3">
      <c r="A3" s="1198" t="s">
        <v>5</v>
      </c>
      <c r="B3" s="1198"/>
      <c r="C3" s="1198"/>
      <c r="D3" s="1198"/>
      <c r="E3" s="1198"/>
      <c r="F3" s="1198"/>
      <c r="G3" s="1198"/>
      <c r="H3" s="1198"/>
      <c r="I3" s="1198"/>
    </row>
    <row r="5" spans="1:9" x14ac:dyDescent="0.3">
      <c r="A5" s="1198" t="s">
        <v>6</v>
      </c>
      <c r="B5" s="1198"/>
      <c r="C5" s="1198"/>
      <c r="D5" s="1198"/>
      <c r="E5" s="1198"/>
      <c r="F5" s="1198"/>
      <c r="G5" s="1198"/>
      <c r="H5" s="1198"/>
      <c r="I5" s="1198"/>
    </row>
    <row r="6" spans="1:9" x14ac:dyDescent="0.3">
      <c r="A6" s="1198" t="s">
        <v>7</v>
      </c>
      <c r="B6" s="1198"/>
      <c r="C6" s="1198"/>
      <c r="D6" s="1198"/>
      <c r="E6" s="1198"/>
      <c r="F6" s="1198"/>
      <c r="G6" s="1198"/>
      <c r="H6" s="1198"/>
      <c r="I6" s="1198"/>
    </row>
    <row r="13" spans="1:9" x14ac:dyDescent="0.3">
      <c r="A13" s="1198" t="s">
        <v>0</v>
      </c>
      <c r="B13" s="1198"/>
      <c r="C13" s="1198"/>
      <c r="D13" s="1198"/>
      <c r="E13" s="1198"/>
      <c r="F13" s="1198"/>
      <c r="G13" s="1198"/>
      <c r="H13" s="1198"/>
      <c r="I13" s="1198"/>
    </row>
    <row r="15" spans="1:9" x14ac:dyDescent="0.3">
      <c r="A15" s="1198" t="s">
        <v>1</v>
      </c>
      <c r="B15" s="1198"/>
      <c r="C15" s="1198"/>
      <c r="D15" s="1198"/>
      <c r="E15" s="1198"/>
      <c r="F15" s="1198"/>
      <c r="G15" s="1198"/>
      <c r="H15" s="1198"/>
      <c r="I15" s="1198"/>
    </row>
    <row r="17" spans="1:9" x14ac:dyDescent="0.3">
      <c r="A17" s="1198" t="s">
        <v>2</v>
      </c>
      <c r="B17" s="1198"/>
      <c r="C17" s="1198"/>
      <c r="D17" s="1198"/>
      <c r="E17" s="1198"/>
      <c r="F17" s="1198"/>
      <c r="G17" s="1198"/>
      <c r="H17" s="1198"/>
      <c r="I17" s="1198"/>
    </row>
    <row r="19" spans="1:9" x14ac:dyDescent="0.3">
      <c r="A19" s="1198" t="s">
        <v>1811</v>
      </c>
      <c r="B19" s="1198"/>
      <c r="C19" s="1198"/>
      <c r="D19" s="1198"/>
      <c r="E19" s="1198"/>
      <c r="F19" s="1198"/>
      <c r="G19" s="1198"/>
      <c r="H19" s="1198"/>
      <c r="I19" s="1198"/>
    </row>
    <row r="21" spans="1:9" x14ac:dyDescent="0.3">
      <c r="A21" s="1198" t="s">
        <v>3</v>
      </c>
      <c r="B21" s="1198"/>
      <c r="C21" s="1198"/>
      <c r="D21" s="1198"/>
      <c r="E21" s="1198"/>
      <c r="F21" s="1198"/>
      <c r="G21" s="1198"/>
      <c r="H21" s="1198"/>
      <c r="I21" s="1198"/>
    </row>
    <row r="39" spans="1:9" x14ac:dyDescent="0.3">
      <c r="A39" s="1198" t="s">
        <v>8</v>
      </c>
      <c r="B39" s="1198"/>
      <c r="C39" s="1198"/>
      <c r="D39" s="1198"/>
      <c r="E39" s="1198"/>
      <c r="F39" s="1198"/>
      <c r="G39" s="1198"/>
      <c r="H39" s="1198"/>
      <c r="I39" s="1198"/>
    </row>
    <row r="41" spans="1:9" x14ac:dyDescent="0.3">
      <c r="A41" s="1198">
        <v>2024</v>
      </c>
      <c r="B41" s="1198"/>
      <c r="C41" s="1198"/>
      <c r="D41" s="1198"/>
      <c r="E41" s="1198"/>
      <c r="F41" s="1198"/>
      <c r="G41" s="1198"/>
      <c r="H41" s="1198"/>
      <c r="I41" s="1198"/>
    </row>
  </sheetData>
  <mergeCells count="11">
    <mergeCell ref="A17:I17"/>
    <mergeCell ref="A19:I19"/>
    <mergeCell ref="A21:I21"/>
    <mergeCell ref="A39:I39"/>
    <mergeCell ref="A41:I41"/>
    <mergeCell ref="A15:I15"/>
    <mergeCell ref="A2:I2"/>
    <mergeCell ref="A3:I3"/>
    <mergeCell ref="A5:I5"/>
    <mergeCell ref="A6:I6"/>
    <mergeCell ref="A13:I1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H17"/>
  <sheetViews>
    <sheetView zoomScaleNormal="100" workbookViewId="0">
      <selection activeCell="J11" sqref="J11"/>
    </sheetView>
  </sheetViews>
  <sheetFormatPr defaultColWidth="8.85546875" defaultRowHeight="12" x14ac:dyDescent="0.2"/>
  <cols>
    <col min="1" max="1" width="38" style="73" customWidth="1"/>
    <col min="2" max="2" width="10.42578125" style="76" customWidth="1"/>
    <col min="3" max="8" width="10.42578125" style="73" customWidth="1"/>
    <col min="9" max="16384" width="8.85546875" style="73"/>
  </cols>
  <sheetData>
    <row r="1" spans="1:8" ht="28.9" customHeight="1" x14ac:dyDescent="0.2">
      <c r="A1" s="1333" t="s">
        <v>1803</v>
      </c>
      <c r="B1" s="1257"/>
      <c r="C1" s="1257"/>
      <c r="D1" s="1257"/>
      <c r="E1" s="1257"/>
      <c r="F1" s="1257"/>
      <c r="G1" s="1257"/>
      <c r="H1" s="1257"/>
    </row>
    <row r="2" spans="1:8" ht="16.149999999999999" customHeight="1" x14ac:dyDescent="0.2">
      <c r="A2" s="1257" t="s">
        <v>1882</v>
      </c>
      <c r="B2" s="1257"/>
      <c r="C2" s="1257"/>
      <c r="D2" s="1257"/>
      <c r="E2" s="1257"/>
      <c r="F2" s="1257"/>
      <c r="G2" s="1257"/>
      <c r="H2" s="1257"/>
    </row>
    <row r="3" spans="1:8" ht="15.75" x14ac:dyDescent="0.25">
      <c r="A3" s="1319" t="s">
        <v>431</v>
      </c>
      <c r="B3" s="1319"/>
      <c r="C3" s="1319"/>
      <c r="D3" s="1319"/>
      <c r="E3" s="1319"/>
      <c r="F3" s="1319"/>
      <c r="G3" s="1319"/>
      <c r="H3" s="1319"/>
    </row>
    <row r="4" spans="1:8" ht="28.9" customHeight="1" x14ac:dyDescent="0.2">
      <c r="A4" s="1334" t="s">
        <v>199</v>
      </c>
      <c r="B4" s="1321" t="s">
        <v>200</v>
      </c>
      <c r="C4" s="1335" t="s">
        <v>201</v>
      </c>
      <c r="D4" s="1304"/>
      <c r="E4" s="1304"/>
      <c r="F4" s="1304"/>
      <c r="G4" s="1304"/>
      <c r="H4" s="1336"/>
    </row>
    <row r="5" spans="1:8" ht="18.600000000000001" customHeight="1" x14ac:dyDescent="0.2">
      <c r="A5" s="1334"/>
      <c r="B5" s="1321"/>
      <c r="C5" s="1325" t="s">
        <v>202</v>
      </c>
      <c r="D5" s="1326"/>
      <c r="E5" s="1327" t="s">
        <v>203</v>
      </c>
      <c r="F5" s="1326"/>
      <c r="G5" s="1327" t="s">
        <v>204</v>
      </c>
      <c r="H5" s="1326"/>
    </row>
    <row r="6" spans="1:8" ht="20.45" customHeight="1" x14ac:dyDescent="0.2">
      <c r="A6" s="1334"/>
      <c r="B6" s="1321"/>
      <c r="C6" s="406" t="s">
        <v>205</v>
      </c>
      <c r="D6" s="74" t="s">
        <v>206</v>
      </c>
      <c r="E6" s="408" t="s">
        <v>205</v>
      </c>
      <c r="F6" s="74" t="s">
        <v>206</v>
      </c>
      <c r="G6" s="408" t="s">
        <v>205</v>
      </c>
      <c r="H6" s="74" t="s">
        <v>206</v>
      </c>
    </row>
    <row r="7" spans="1:8" ht="24" customHeight="1" x14ac:dyDescent="0.2">
      <c r="A7" s="821" t="s">
        <v>309</v>
      </c>
      <c r="B7" s="1102">
        <v>42</v>
      </c>
      <c r="C7" s="1102">
        <v>10</v>
      </c>
      <c r="D7" s="69">
        <v>23.8</v>
      </c>
      <c r="E7" s="823" t="s">
        <v>210</v>
      </c>
      <c r="F7" s="823" t="s">
        <v>210</v>
      </c>
      <c r="G7" s="823" t="s">
        <v>210</v>
      </c>
      <c r="H7" s="823" t="s">
        <v>210</v>
      </c>
    </row>
    <row r="8" spans="1:8" ht="24" customHeight="1" x14ac:dyDescent="0.2">
      <c r="A8" s="821" t="s">
        <v>310</v>
      </c>
      <c r="B8" s="1103">
        <v>6234</v>
      </c>
      <c r="C8" s="1103">
        <v>1889</v>
      </c>
      <c r="D8" s="69">
        <f>ROUND(C8*100/$B$8,1)</f>
        <v>30.3</v>
      </c>
      <c r="E8" s="1102">
        <v>88</v>
      </c>
      <c r="F8" s="69">
        <f>ROUND(E8*100/$B$8,1)</f>
        <v>1.4</v>
      </c>
      <c r="G8" s="1102">
        <v>73</v>
      </c>
      <c r="H8" s="567">
        <f>ROUND(G8*100/$B$8,1)</f>
        <v>1.2</v>
      </c>
    </row>
    <row r="9" spans="1:8" ht="24" customHeight="1" x14ac:dyDescent="0.2">
      <c r="A9" s="821" t="s">
        <v>311</v>
      </c>
      <c r="B9" s="1089">
        <v>55</v>
      </c>
      <c r="C9" s="1089">
        <v>6</v>
      </c>
      <c r="D9" s="69">
        <v>10.9</v>
      </c>
      <c r="E9" s="823">
        <v>1</v>
      </c>
      <c r="F9" s="1104">
        <v>1.8</v>
      </c>
      <c r="G9" s="823" t="s">
        <v>210</v>
      </c>
      <c r="H9" s="823" t="s">
        <v>210</v>
      </c>
    </row>
    <row r="10" spans="1:8" ht="18" customHeight="1" x14ac:dyDescent="0.2">
      <c r="A10" s="363"/>
      <c r="B10" s="364"/>
      <c r="C10" s="365"/>
      <c r="D10" s="366"/>
      <c r="E10" s="367"/>
      <c r="F10" s="367"/>
      <c r="G10" s="367"/>
      <c r="H10" s="367"/>
    </row>
    <row r="11" spans="1:8" ht="38.450000000000003" customHeight="1" x14ac:dyDescent="0.2">
      <c r="A11" s="1340" t="s">
        <v>1802</v>
      </c>
      <c r="B11" s="1340"/>
      <c r="C11" s="1340"/>
      <c r="D11" s="1340"/>
      <c r="E11" s="1340"/>
      <c r="F11" s="1340"/>
      <c r="G11" s="1340"/>
      <c r="H11" s="1340"/>
    </row>
    <row r="12" spans="1:8" ht="15.75" x14ac:dyDescent="0.2">
      <c r="A12" s="1328" t="s">
        <v>312</v>
      </c>
      <c r="B12" s="1330">
        <v>2023</v>
      </c>
      <c r="C12" s="1331"/>
      <c r="D12" s="1331"/>
      <c r="E12" s="1332"/>
      <c r="F12" s="1337">
        <v>2024</v>
      </c>
      <c r="G12" s="1338"/>
      <c r="H12" s="1339"/>
    </row>
    <row r="13" spans="1:8" ht="25.5" x14ac:dyDescent="0.2">
      <c r="A13" s="1329"/>
      <c r="B13" s="1105" t="s">
        <v>51</v>
      </c>
      <c r="C13" s="1106" t="s">
        <v>1804</v>
      </c>
      <c r="D13" s="1028" t="s">
        <v>313</v>
      </c>
      <c r="E13" s="1028" t="s">
        <v>314</v>
      </c>
      <c r="F13" s="1105" t="s">
        <v>51</v>
      </c>
      <c r="G13" s="1106" t="s">
        <v>1804</v>
      </c>
      <c r="H13" s="1028" t="s">
        <v>313</v>
      </c>
    </row>
    <row r="14" spans="1:8" ht="23.45" customHeight="1" x14ac:dyDescent="0.2">
      <c r="A14" s="822" t="s">
        <v>315</v>
      </c>
      <c r="B14" s="197">
        <v>3295</v>
      </c>
      <c r="C14" s="197">
        <v>804</v>
      </c>
      <c r="D14" s="197">
        <v>24.4</v>
      </c>
      <c r="E14" s="1107">
        <v>34.799999999999997</v>
      </c>
      <c r="F14" s="197">
        <v>3446</v>
      </c>
      <c r="G14" s="197">
        <v>793</v>
      </c>
      <c r="H14" s="761">
        <v>23</v>
      </c>
    </row>
    <row r="15" spans="1:8" ht="23.45" customHeight="1" x14ac:dyDescent="0.2">
      <c r="A15" s="822" t="s">
        <v>316</v>
      </c>
      <c r="B15" s="197">
        <v>6082</v>
      </c>
      <c r="C15" s="197">
        <v>2168</v>
      </c>
      <c r="D15" s="197">
        <v>35.6</v>
      </c>
      <c r="E15" s="761">
        <v>43.5</v>
      </c>
      <c r="F15" s="197">
        <v>6234</v>
      </c>
      <c r="G15" s="197">
        <v>2050</v>
      </c>
      <c r="H15" s="761">
        <v>32.9</v>
      </c>
    </row>
    <row r="16" spans="1:8" ht="23.45" customHeight="1" x14ac:dyDescent="0.2">
      <c r="A16" s="822" t="s">
        <v>317</v>
      </c>
      <c r="B16" s="197">
        <v>39</v>
      </c>
      <c r="C16" s="197">
        <v>9</v>
      </c>
      <c r="D16" s="761">
        <v>23.1</v>
      </c>
      <c r="E16" s="761" t="s">
        <v>318</v>
      </c>
      <c r="F16" s="197">
        <v>42</v>
      </c>
      <c r="G16" s="197">
        <v>10</v>
      </c>
      <c r="H16" s="761">
        <v>23.8</v>
      </c>
    </row>
    <row r="17" spans="1:8" ht="23.45" customHeight="1" x14ac:dyDescent="0.2">
      <c r="A17" s="822" t="s">
        <v>319</v>
      </c>
      <c r="B17" s="197">
        <v>51</v>
      </c>
      <c r="C17" s="197">
        <v>9</v>
      </c>
      <c r="D17" s="761">
        <v>17.600000000000001</v>
      </c>
      <c r="E17" s="761" t="s">
        <v>318</v>
      </c>
      <c r="F17" s="197">
        <v>55</v>
      </c>
      <c r="G17" s="197">
        <v>7</v>
      </c>
      <c r="H17" s="761">
        <v>12.7</v>
      </c>
    </row>
  </sheetData>
  <mergeCells count="13">
    <mergeCell ref="A12:A13"/>
    <mergeCell ref="B12:E12"/>
    <mergeCell ref="A1:H1"/>
    <mergeCell ref="A2:H2"/>
    <mergeCell ref="A3:H3"/>
    <mergeCell ref="A4:A6"/>
    <mergeCell ref="B4:B6"/>
    <mergeCell ref="C4:H4"/>
    <mergeCell ref="C5:D5"/>
    <mergeCell ref="E5:F5"/>
    <mergeCell ref="G5:H5"/>
    <mergeCell ref="F12:H12"/>
    <mergeCell ref="A11:H11"/>
  </mergeCells>
  <pageMargins left="0.59055118110236215" right="0.59055118110236215" top="0.39370078740157483" bottom="0.78740157480314965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48"/>
  <sheetViews>
    <sheetView workbookViewId="0">
      <selection sqref="A1:D1"/>
    </sheetView>
  </sheetViews>
  <sheetFormatPr defaultColWidth="8.85546875" defaultRowHeight="12.75" x14ac:dyDescent="0.2"/>
  <cols>
    <col min="1" max="1" width="40.85546875" style="616" customWidth="1"/>
    <col min="2" max="4" width="17.85546875" style="616" customWidth="1"/>
    <col min="5" max="16384" width="8.85546875" style="616"/>
  </cols>
  <sheetData>
    <row r="1" spans="1:4" ht="30.6" customHeight="1" x14ac:dyDescent="0.2">
      <c r="A1" s="1341" t="s">
        <v>1886</v>
      </c>
      <c r="B1" s="1341"/>
      <c r="C1" s="1341"/>
      <c r="D1" s="1341"/>
    </row>
    <row r="2" spans="1:4" ht="72.599999999999994" customHeight="1" x14ac:dyDescent="0.2">
      <c r="A2" s="948" t="s">
        <v>320</v>
      </c>
      <c r="B2" s="949" t="s">
        <v>1709</v>
      </c>
      <c r="C2" s="949" t="s">
        <v>1887</v>
      </c>
      <c r="D2" s="1010" t="s">
        <v>1899</v>
      </c>
    </row>
    <row r="3" spans="1:4" ht="15" x14ac:dyDescent="0.2">
      <c r="A3" s="1108" t="s">
        <v>41</v>
      </c>
      <c r="B3" s="950">
        <v>6767</v>
      </c>
      <c r="C3" s="951">
        <v>65.5</v>
      </c>
      <c r="D3" s="951">
        <v>66.8</v>
      </c>
    </row>
    <row r="4" spans="1:4" ht="15" x14ac:dyDescent="0.2">
      <c r="A4" s="960" t="s">
        <v>1710</v>
      </c>
      <c r="B4" s="952">
        <v>3</v>
      </c>
      <c r="C4" s="953">
        <v>0.03</v>
      </c>
      <c r="D4" s="953">
        <v>0.12</v>
      </c>
    </row>
    <row r="5" spans="1:4" ht="16.149999999999999" customHeight="1" x14ac:dyDescent="0.2">
      <c r="A5" s="1109" t="s">
        <v>329</v>
      </c>
      <c r="B5" s="952">
        <v>173</v>
      </c>
      <c r="C5" s="1110">
        <v>7.16</v>
      </c>
      <c r="D5" s="953">
        <v>7.39</v>
      </c>
    </row>
    <row r="6" spans="1:4" ht="16.149999999999999" customHeight="1" x14ac:dyDescent="0.2">
      <c r="A6" s="1109" t="s">
        <v>330</v>
      </c>
      <c r="B6" s="952">
        <v>141</v>
      </c>
      <c r="C6" s="1110">
        <v>5.84</v>
      </c>
      <c r="D6" s="953">
        <v>6.33</v>
      </c>
    </row>
    <row r="7" spans="1:4" ht="15" x14ac:dyDescent="0.2">
      <c r="A7" s="960" t="s">
        <v>1711</v>
      </c>
      <c r="B7" s="952">
        <v>231</v>
      </c>
      <c r="C7" s="953">
        <v>4.2300000000000004</v>
      </c>
      <c r="D7" s="953">
        <v>4.8499999999999996</v>
      </c>
    </row>
    <row r="8" spans="1:4" ht="15" x14ac:dyDescent="0.2">
      <c r="A8" s="960" t="s">
        <v>1712</v>
      </c>
      <c r="B8" s="952">
        <v>85</v>
      </c>
      <c r="C8" s="953">
        <v>0.82</v>
      </c>
      <c r="D8" s="953">
        <v>0.62</v>
      </c>
    </row>
    <row r="9" spans="1:4" ht="15" x14ac:dyDescent="0.2">
      <c r="A9" s="960" t="s">
        <v>1713</v>
      </c>
      <c r="B9" s="952">
        <v>49</v>
      </c>
      <c r="C9" s="953">
        <v>0.47</v>
      </c>
      <c r="D9" s="953">
        <v>0.39</v>
      </c>
    </row>
    <row r="10" spans="1:4" ht="15" x14ac:dyDescent="0.2">
      <c r="A10" s="960" t="s">
        <v>341</v>
      </c>
      <c r="B10" s="952">
        <v>42</v>
      </c>
      <c r="C10" s="953">
        <v>1.74</v>
      </c>
      <c r="D10" s="953">
        <v>2.4500000000000002</v>
      </c>
    </row>
    <row r="11" spans="1:4" ht="15" x14ac:dyDescent="0.2">
      <c r="A11" s="960" t="s">
        <v>1714</v>
      </c>
      <c r="B11" s="954">
        <v>100</v>
      </c>
      <c r="C11" s="953">
        <v>0.97</v>
      </c>
      <c r="D11" s="953">
        <v>0.43</v>
      </c>
    </row>
    <row r="12" spans="1:4" ht="15" x14ac:dyDescent="0.2">
      <c r="A12" s="960" t="s">
        <v>1715</v>
      </c>
      <c r="B12" s="954">
        <v>32</v>
      </c>
      <c r="C12" s="953">
        <f>ROUND(B12*10000/1032343,2)</f>
        <v>0.31</v>
      </c>
      <c r="D12" s="953">
        <v>0.11</v>
      </c>
    </row>
    <row r="13" spans="1:4" ht="15" x14ac:dyDescent="0.2">
      <c r="A13" s="960" t="s">
        <v>1716</v>
      </c>
      <c r="B13" s="955">
        <v>335</v>
      </c>
      <c r="C13" s="953">
        <f>ROUND(B13*10000/1033914,2)</f>
        <v>3.24</v>
      </c>
      <c r="D13" s="953">
        <v>3.63</v>
      </c>
    </row>
    <row r="14" spans="1:4" ht="15" x14ac:dyDescent="0.2">
      <c r="A14" s="960" t="s">
        <v>1717</v>
      </c>
      <c r="B14" s="952">
        <v>174</v>
      </c>
      <c r="C14" s="953">
        <f t="shared" ref="C14" si="0">ROUND(B14*10000/1032343,2)</f>
        <v>1.69</v>
      </c>
      <c r="D14" s="953">
        <v>3.18</v>
      </c>
    </row>
    <row r="15" spans="1:4" ht="15" x14ac:dyDescent="0.2">
      <c r="A15" s="960" t="s">
        <v>359</v>
      </c>
      <c r="B15" s="952">
        <v>112</v>
      </c>
      <c r="C15" s="953">
        <f>ROUND(B15*10000/1033914,2)</f>
        <v>1.08</v>
      </c>
      <c r="D15" s="953">
        <v>1.25</v>
      </c>
    </row>
    <row r="16" spans="1:4" ht="15" x14ac:dyDescent="0.2">
      <c r="A16" s="960" t="s">
        <v>1718</v>
      </c>
      <c r="B16" s="952">
        <v>294</v>
      </c>
      <c r="C16" s="953">
        <f>ROUND(B16*10000/1033914,2)</f>
        <v>2.84</v>
      </c>
      <c r="D16" s="953">
        <v>3.95</v>
      </c>
    </row>
    <row r="17" spans="1:4" ht="15" x14ac:dyDescent="0.2">
      <c r="A17" s="960" t="s">
        <v>1719</v>
      </c>
      <c r="B17" s="952">
        <v>45</v>
      </c>
      <c r="C17" s="953">
        <f>ROUND(B17*10000/1033914,2)</f>
        <v>0.44</v>
      </c>
      <c r="D17" s="953">
        <v>0.44</v>
      </c>
    </row>
    <row r="18" spans="1:4" ht="15" x14ac:dyDescent="0.2">
      <c r="A18" s="960" t="s">
        <v>1720</v>
      </c>
      <c r="B18" s="952">
        <v>242</v>
      </c>
      <c r="C18" s="953">
        <f t="shared" ref="C18:C46" si="1">ROUND(B18*10000/1033914,2)</f>
        <v>2.34</v>
      </c>
      <c r="D18" s="953">
        <v>2.4900000000000002</v>
      </c>
    </row>
    <row r="19" spans="1:4" ht="16.149999999999999" customHeight="1" x14ac:dyDescent="0.2">
      <c r="A19" s="960" t="s">
        <v>1721</v>
      </c>
      <c r="B19" s="952">
        <v>94</v>
      </c>
      <c r="C19" s="953">
        <f t="shared" si="1"/>
        <v>0.91</v>
      </c>
      <c r="D19" s="953">
        <v>0.89</v>
      </c>
    </row>
    <row r="20" spans="1:4" ht="15" x14ac:dyDescent="0.2">
      <c r="A20" s="960" t="s">
        <v>1722</v>
      </c>
      <c r="B20" s="952">
        <v>96</v>
      </c>
      <c r="C20" s="953">
        <f t="shared" si="1"/>
        <v>0.93</v>
      </c>
      <c r="D20" s="953">
        <v>1.08</v>
      </c>
    </row>
    <row r="21" spans="1:4" ht="15" x14ac:dyDescent="0.2">
      <c r="A21" s="960" t="s">
        <v>380</v>
      </c>
      <c r="B21" s="952">
        <v>34</v>
      </c>
      <c r="C21" s="953">
        <f t="shared" si="1"/>
        <v>0.33</v>
      </c>
      <c r="D21" s="953">
        <v>0.17</v>
      </c>
    </row>
    <row r="22" spans="1:4" ht="15" x14ac:dyDescent="0.2">
      <c r="A22" s="960" t="s">
        <v>1723</v>
      </c>
      <c r="B22" s="952">
        <v>141</v>
      </c>
      <c r="C22" s="953">
        <f t="shared" si="1"/>
        <v>1.36</v>
      </c>
      <c r="D22" s="953">
        <v>1.1299999999999999</v>
      </c>
    </row>
    <row r="23" spans="1:4" ht="15" x14ac:dyDescent="0.2">
      <c r="A23" s="960" t="s">
        <v>1724</v>
      </c>
      <c r="B23" s="952">
        <v>176</v>
      </c>
      <c r="C23" s="953">
        <f>ROUND(B23*10000/202305,2)</f>
        <v>8.6999999999999993</v>
      </c>
      <c r="D23" s="953">
        <v>14.43</v>
      </c>
    </row>
    <row r="24" spans="1:4" ht="15" x14ac:dyDescent="0.2">
      <c r="A24" s="960" t="s">
        <v>387</v>
      </c>
      <c r="B24" s="952">
        <v>20</v>
      </c>
      <c r="C24" s="953">
        <f t="shared" si="1"/>
        <v>0.19</v>
      </c>
      <c r="D24" s="953">
        <v>0.27</v>
      </c>
    </row>
    <row r="25" spans="1:4" ht="15" x14ac:dyDescent="0.2">
      <c r="A25" s="960" t="s">
        <v>1725</v>
      </c>
      <c r="B25" s="952">
        <v>990</v>
      </c>
      <c r="C25" s="953">
        <f t="shared" si="1"/>
        <v>9.58</v>
      </c>
      <c r="D25" s="953">
        <v>8.3000000000000007</v>
      </c>
    </row>
    <row r="26" spans="1:4" ht="15" x14ac:dyDescent="0.2">
      <c r="A26" s="960" t="s">
        <v>1726</v>
      </c>
      <c r="B26" s="952">
        <v>97</v>
      </c>
      <c r="C26" s="953">
        <f t="shared" si="1"/>
        <v>0.94</v>
      </c>
      <c r="D26" s="953">
        <v>0.85</v>
      </c>
    </row>
    <row r="27" spans="1:4" ht="15" x14ac:dyDescent="0.2">
      <c r="A27" s="960" t="s">
        <v>398</v>
      </c>
      <c r="B27" s="952">
        <v>3</v>
      </c>
      <c r="C27" s="953">
        <f t="shared" si="1"/>
        <v>0.03</v>
      </c>
      <c r="D27" s="953">
        <v>0.49</v>
      </c>
    </row>
    <row r="28" spans="1:4" ht="15" x14ac:dyDescent="0.2">
      <c r="A28" s="960" t="s">
        <v>1727</v>
      </c>
      <c r="B28" s="952">
        <v>238</v>
      </c>
      <c r="C28" s="953">
        <f t="shared" si="1"/>
        <v>2.2999999999999998</v>
      </c>
      <c r="D28" s="953">
        <v>2.2000000000000002</v>
      </c>
    </row>
    <row r="29" spans="1:4" ht="15" x14ac:dyDescent="0.2">
      <c r="A29" s="960" t="s">
        <v>402</v>
      </c>
      <c r="B29" s="952">
        <v>212</v>
      </c>
      <c r="C29" s="953">
        <f t="shared" si="1"/>
        <v>2.0499999999999998</v>
      </c>
      <c r="D29" s="961" t="s">
        <v>210</v>
      </c>
    </row>
    <row r="30" spans="1:4" ht="15" x14ac:dyDescent="0.2">
      <c r="A30" s="960" t="s">
        <v>1728</v>
      </c>
      <c r="B30" s="952">
        <v>40</v>
      </c>
      <c r="C30" s="953">
        <f t="shared" si="1"/>
        <v>0.39</v>
      </c>
      <c r="D30" s="953">
        <v>0.42</v>
      </c>
    </row>
    <row r="31" spans="1:4" ht="15" x14ac:dyDescent="0.2">
      <c r="A31" s="960" t="s">
        <v>409</v>
      </c>
      <c r="B31" s="952">
        <v>50</v>
      </c>
      <c r="C31" s="953">
        <f t="shared" si="1"/>
        <v>0.48</v>
      </c>
      <c r="D31" s="953">
        <v>0.86</v>
      </c>
    </row>
    <row r="32" spans="1:4" ht="28.15" customHeight="1" x14ac:dyDescent="0.2">
      <c r="A32" s="960" t="s">
        <v>411</v>
      </c>
      <c r="B32" s="952">
        <v>25</v>
      </c>
      <c r="C32" s="953">
        <f t="shared" si="1"/>
        <v>0.24</v>
      </c>
      <c r="D32" s="961" t="s">
        <v>210</v>
      </c>
    </row>
    <row r="33" spans="1:4" ht="15" x14ac:dyDescent="0.2">
      <c r="A33" s="960" t="s">
        <v>412</v>
      </c>
      <c r="B33" s="952">
        <v>653</v>
      </c>
      <c r="C33" s="953">
        <f t="shared" si="1"/>
        <v>6.32</v>
      </c>
      <c r="D33" s="953">
        <v>6.74</v>
      </c>
    </row>
    <row r="34" spans="1:4" ht="15" x14ac:dyDescent="0.2">
      <c r="A34" s="960" t="s">
        <v>1729</v>
      </c>
      <c r="B34" s="952">
        <v>274</v>
      </c>
      <c r="C34" s="953">
        <f t="shared" si="1"/>
        <v>2.65</v>
      </c>
      <c r="D34" s="953">
        <v>2.52</v>
      </c>
    </row>
    <row r="35" spans="1:4" ht="15" x14ac:dyDescent="0.2">
      <c r="A35" s="960" t="s">
        <v>1730</v>
      </c>
      <c r="B35" s="952">
        <v>55</v>
      </c>
      <c r="C35" s="953">
        <f t="shared" si="1"/>
        <v>0.53</v>
      </c>
      <c r="D35" s="953">
        <v>0.63</v>
      </c>
    </row>
    <row r="36" spans="1:4" ht="15" x14ac:dyDescent="0.2">
      <c r="A36" s="960" t="s">
        <v>1731</v>
      </c>
      <c r="B36" s="952">
        <v>328</v>
      </c>
      <c r="C36" s="953">
        <f t="shared" si="1"/>
        <v>3.17</v>
      </c>
      <c r="D36" s="953">
        <v>3.14</v>
      </c>
    </row>
    <row r="37" spans="1:4" ht="15" x14ac:dyDescent="0.2">
      <c r="A37" s="960" t="s">
        <v>1732</v>
      </c>
      <c r="B37" s="952">
        <v>134</v>
      </c>
      <c r="C37" s="1110">
        <f t="shared" si="1"/>
        <v>1.3</v>
      </c>
      <c r="D37" s="953">
        <v>1.39</v>
      </c>
    </row>
    <row r="38" spans="1:4" ht="15" x14ac:dyDescent="0.2">
      <c r="A38" s="960" t="s">
        <v>1733</v>
      </c>
      <c r="B38" s="952">
        <v>520</v>
      </c>
      <c r="C38" s="953">
        <f t="shared" si="1"/>
        <v>5.03</v>
      </c>
      <c r="D38" s="953">
        <v>4.66</v>
      </c>
    </row>
    <row r="39" spans="1:4" ht="16.149999999999999" customHeight="1" x14ac:dyDescent="0.2">
      <c r="A39" s="960" t="s">
        <v>1734</v>
      </c>
      <c r="B39" s="952">
        <v>74</v>
      </c>
      <c r="C39" s="953">
        <f t="shared" si="1"/>
        <v>0.72</v>
      </c>
      <c r="D39" s="953">
        <v>0.87</v>
      </c>
    </row>
    <row r="40" spans="1:4" ht="16.149999999999999" customHeight="1" x14ac:dyDescent="0.2">
      <c r="A40" s="960" t="s">
        <v>1735</v>
      </c>
      <c r="B40" s="952">
        <v>34</v>
      </c>
      <c r="C40" s="953">
        <f t="shared" si="1"/>
        <v>0.33</v>
      </c>
      <c r="D40" s="953">
        <v>0.22</v>
      </c>
    </row>
    <row r="41" spans="1:4" ht="15" x14ac:dyDescent="0.2">
      <c r="A41" s="960" t="s">
        <v>438</v>
      </c>
      <c r="B41" s="952">
        <v>125</v>
      </c>
      <c r="C41" s="953">
        <f t="shared" si="1"/>
        <v>1.21</v>
      </c>
      <c r="D41" s="953">
        <v>0.46</v>
      </c>
    </row>
    <row r="42" spans="1:4" ht="15" x14ac:dyDescent="0.2">
      <c r="A42" s="960" t="s">
        <v>439</v>
      </c>
      <c r="B42" s="952">
        <v>39</v>
      </c>
      <c r="C42" s="953">
        <f t="shared" si="1"/>
        <v>0.38</v>
      </c>
      <c r="D42" s="953">
        <v>0.5</v>
      </c>
    </row>
    <row r="43" spans="1:4" ht="16.149999999999999" customHeight="1" x14ac:dyDescent="0.2">
      <c r="A43" s="960" t="s">
        <v>1736</v>
      </c>
      <c r="B43" s="952">
        <v>137</v>
      </c>
      <c r="C43" s="953">
        <f t="shared" si="1"/>
        <v>1.33</v>
      </c>
      <c r="D43" s="953">
        <v>0.87</v>
      </c>
    </row>
    <row r="44" spans="1:4" ht="16.149999999999999" customHeight="1" x14ac:dyDescent="0.2">
      <c r="A44" s="960" t="s">
        <v>443</v>
      </c>
      <c r="B44" s="952">
        <v>35</v>
      </c>
      <c r="C44" s="953">
        <f t="shared" si="1"/>
        <v>0.34</v>
      </c>
      <c r="D44" s="953">
        <v>0.35</v>
      </c>
    </row>
    <row r="45" spans="1:4" ht="16.149999999999999" customHeight="1" x14ac:dyDescent="0.2">
      <c r="A45" s="960" t="s">
        <v>1737</v>
      </c>
      <c r="B45" s="952">
        <v>85</v>
      </c>
      <c r="C45" s="953">
        <f t="shared" si="1"/>
        <v>0.82</v>
      </c>
      <c r="D45" s="953">
        <v>0.72</v>
      </c>
    </row>
    <row r="46" spans="1:4" ht="21" customHeight="1" x14ac:dyDescent="0.2">
      <c r="A46" s="960" t="s">
        <v>1774</v>
      </c>
      <c r="B46" s="952">
        <v>40</v>
      </c>
      <c r="C46" s="953">
        <f t="shared" si="1"/>
        <v>0.39</v>
      </c>
      <c r="D46" s="961" t="s">
        <v>210</v>
      </c>
    </row>
    <row r="47" spans="1:4" ht="15" x14ac:dyDescent="0.2">
      <c r="A47" s="1111" t="s">
        <v>1888</v>
      </c>
      <c r="B47" s="952">
        <v>0</v>
      </c>
      <c r="C47" s="956">
        <v>0</v>
      </c>
      <c r="D47" s="961" t="s">
        <v>210</v>
      </c>
    </row>
    <row r="48" spans="1:4" ht="30" x14ac:dyDescent="0.2">
      <c r="A48" s="1112" t="s">
        <v>1889</v>
      </c>
      <c r="B48" s="952">
        <v>0</v>
      </c>
      <c r="C48" s="952">
        <v>0</v>
      </c>
      <c r="D48" s="961" t="s">
        <v>210</v>
      </c>
    </row>
  </sheetData>
  <mergeCells count="1">
    <mergeCell ref="A1:D1"/>
  </mergeCells>
  <pageMargins left="0.39370078740157483" right="0.39370078740157483" top="0.39370078740157483" bottom="0.78740157480314965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8"/>
  <sheetViews>
    <sheetView zoomScaleNormal="100" workbookViewId="0">
      <selection activeCell="H34" sqref="H34"/>
    </sheetView>
  </sheetViews>
  <sheetFormatPr defaultColWidth="9.140625" defaultRowHeight="12.75" x14ac:dyDescent="0.2"/>
  <cols>
    <col min="1" max="1" width="44.28515625" style="77" customWidth="1"/>
    <col min="2" max="2" width="10.5703125" style="77" customWidth="1"/>
    <col min="3" max="3" width="12.7109375" style="77" customWidth="1"/>
    <col min="4" max="4" width="14.140625" style="77" customWidth="1"/>
    <col min="5" max="16384" width="9.140625" style="77"/>
  </cols>
  <sheetData>
    <row r="1" spans="1:5" ht="25.9" customHeight="1" x14ac:dyDescent="0.2">
      <c r="A1" s="1342" t="s">
        <v>1890</v>
      </c>
      <c r="B1" s="1342"/>
      <c r="C1" s="1342"/>
      <c r="D1" s="1342"/>
      <c r="E1" s="1342"/>
    </row>
    <row r="2" spans="1:5" ht="19.899999999999999" customHeight="1" x14ac:dyDescent="0.2">
      <c r="A2" s="1343" t="s">
        <v>320</v>
      </c>
      <c r="B2" s="1344">
        <v>2024</v>
      </c>
      <c r="C2" s="1344"/>
      <c r="D2" s="1344"/>
      <c r="E2" s="1344"/>
    </row>
    <row r="3" spans="1:5" s="78" customFormat="1" ht="60" x14ac:dyDescent="0.2">
      <c r="A3" s="1343"/>
      <c r="B3" s="585" t="s">
        <v>321</v>
      </c>
      <c r="C3" s="585" t="s">
        <v>322</v>
      </c>
      <c r="D3" s="585" t="s">
        <v>323</v>
      </c>
      <c r="E3" s="585" t="s">
        <v>324</v>
      </c>
    </row>
    <row r="4" spans="1:5" s="79" customFormat="1" ht="18" customHeight="1" x14ac:dyDescent="0.25">
      <c r="A4" s="1113" t="s">
        <v>325</v>
      </c>
      <c r="B4" s="957">
        <v>6767</v>
      </c>
      <c r="C4" s="958">
        <v>309.7</v>
      </c>
      <c r="D4" s="958">
        <v>10.199999999999999</v>
      </c>
      <c r="E4" s="959">
        <v>3</v>
      </c>
    </row>
    <row r="5" spans="1:5" s="79" customFormat="1" ht="18" customHeight="1" x14ac:dyDescent="0.25">
      <c r="A5" s="960" t="s">
        <v>326</v>
      </c>
      <c r="B5" s="961" t="s">
        <v>210</v>
      </c>
      <c r="C5" s="961" t="s">
        <v>210</v>
      </c>
      <c r="D5" s="961" t="s">
        <v>210</v>
      </c>
      <c r="E5" s="961" t="s">
        <v>210</v>
      </c>
    </row>
    <row r="6" spans="1:5" s="79" customFormat="1" ht="18" customHeight="1" x14ac:dyDescent="0.25">
      <c r="A6" s="960" t="s">
        <v>327</v>
      </c>
      <c r="B6" s="962">
        <v>3</v>
      </c>
      <c r="C6" s="963">
        <v>326.7</v>
      </c>
      <c r="D6" s="963">
        <v>7</v>
      </c>
      <c r="E6" s="961" t="s">
        <v>210</v>
      </c>
    </row>
    <row r="7" spans="1:5" s="80" customFormat="1" ht="18" customHeight="1" x14ac:dyDescent="0.25">
      <c r="A7" s="1108" t="s">
        <v>328</v>
      </c>
      <c r="B7" s="964">
        <v>3</v>
      </c>
      <c r="C7" s="958">
        <v>326.7</v>
      </c>
      <c r="D7" s="958">
        <v>7</v>
      </c>
      <c r="E7" s="961" t="s">
        <v>210</v>
      </c>
    </row>
    <row r="8" spans="1:5" s="79" customFormat="1" ht="18" customHeight="1" x14ac:dyDescent="0.25">
      <c r="A8" s="960" t="s">
        <v>329</v>
      </c>
      <c r="B8" s="964">
        <v>173</v>
      </c>
      <c r="C8" s="958">
        <v>253.7</v>
      </c>
      <c r="D8" s="958">
        <v>5.8</v>
      </c>
      <c r="E8" s="961" t="s">
        <v>210</v>
      </c>
    </row>
    <row r="9" spans="1:5" s="79" customFormat="1" ht="18" customHeight="1" x14ac:dyDescent="0.25">
      <c r="A9" s="960" t="s">
        <v>330</v>
      </c>
      <c r="B9" s="964">
        <v>141</v>
      </c>
      <c r="C9" s="958">
        <v>269.39999999999998</v>
      </c>
      <c r="D9" s="958">
        <v>7.6</v>
      </c>
      <c r="E9" s="961" t="s">
        <v>210</v>
      </c>
    </row>
    <row r="10" spans="1:5" s="79" customFormat="1" ht="18" customHeight="1" x14ac:dyDescent="0.25">
      <c r="A10" s="960" t="s">
        <v>331</v>
      </c>
      <c r="B10" s="962">
        <v>228</v>
      </c>
      <c r="C10" s="963">
        <v>314.10000000000002</v>
      </c>
      <c r="D10" s="963">
        <v>6.3</v>
      </c>
      <c r="E10" s="961" t="s">
        <v>210</v>
      </c>
    </row>
    <row r="11" spans="1:5" s="79" customFormat="1" ht="26.45" customHeight="1" x14ac:dyDescent="0.25">
      <c r="A11" s="960" t="s">
        <v>332</v>
      </c>
      <c r="B11" s="961" t="s">
        <v>210</v>
      </c>
      <c r="C11" s="961" t="s">
        <v>210</v>
      </c>
      <c r="D11" s="961" t="s">
        <v>210</v>
      </c>
      <c r="E11" s="961" t="s">
        <v>210</v>
      </c>
    </row>
    <row r="12" spans="1:5" s="79" customFormat="1" ht="18" customHeight="1" x14ac:dyDescent="0.25">
      <c r="A12" s="960" t="s">
        <v>333</v>
      </c>
      <c r="B12" s="961">
        <v>3</v>
      </c>
      <c r="C12" s="963">
        <v>256.7</v>
      </c>
      <c r="D12" s="963">
        <v>8.1</v>
      </c>
      <c r="E12" s="961" t="s">
        <v>210</v>
      </c>
    </row>
    <row r="13" spans="1:5" s="80" customFormat="1" ht="18" customHeight="1" x14ac:dyDescent="0.25">
      <c r="A13" s="1108" t="s">
        <v>334</v>
      </c>
      <c r="B13" s="964">
        <v>231</v>
      </c>
      <c r="C13" s="958">
        <v>305.2</v>
      </c>
      <c r="D13" s="958">
        <v>6.6</v>
      </c>
      <c r="E13" s="959">
        <v>0.1</v>
      </c>
    </row>
    <row r="14" spans="1:5" s="79" customFormat="1" ht="18" customHeight="1" x14ac:dyDescent="0.25">
      <c r="A14" s="960" t="s">
        <v>335</v>
      </c>
      <c r="B14" s="962">
        <v>65</v>
      </c>
      <c r="C14" s="963">
        <v>318.3</v>
      </c>
      <c r="D14" s="963">
        <v>14.6</v>
      </c>
      <c r="E14" s="965">
        <v>4.5999999999999996</v>
      </c>
    </row>
    <row r="15" spans="1:5" s="79" customFormat="1" ht="18" customHeight="1" x14ac:dyDescent="0.25">
      <c r="A15" s="960" t="s">
        <v>336</v>
      </c>
      <c r="B15" s="962">
        <v>20</v>
      </c>
      <c r="C15" s="963">
        <v>321</v>
      </c>
      <c r="D15" s="963">
        <v>6.1</v>
      </c>
      <c r="E15" s="961" t="s">
        <v>210</v>
      </c>
    </row>
    <row r="16" spans="1:5" s="80" customFormat="1" ht="18" customHeight="1" x14ac:dyDescent="0.25">
      <c r="A16" s="1108" t="s">
        <v>337</v>
      </c>
      <c r="B16" s="964">
        <v>85</v>
      </c>
      <c r="C16" s="958">
        <v>319.10000000000002</v>
      </c>
      <c r="D16" s="958">
        <v>10.3</v>
      </c>
      <c r="E16" s="959">
        <v>2.2999999999999998</v>
      </c>
    </row>
    <row r="17" spans="1:5" s="79" customFormat="1" ht="18" customHeight="1" x14ac:dyDescent="0.25">
      <c r="A17" s="960" t="s">
        <v>338</v>
      </c>
      <c r="B17" s="962">
        <v>39</v>
      </c>
      <c r="C17" s="963">
        <v>318.10000000000002</v>
      </c>
      <c r="D17" s="963">
        <v>5.0999999999999996</v>
      </c>
      <c r="E17" s="965">
        <v>1.5</v>
      </c>
    </row>
    <row r="18" spans="1:5" s="79" customFormat="1" ht="18" customHeight="1" x14ac:dyDescent="0.25">
      <c r="A18" s="960" t="s">
        <v>339</v>
      </c>
      <c r="B18" s="962">
        <v>10</v>
      </c>
      <c r="C18" s="963">
        <v>337.4</v>
      </c>
      <c r="D18" s="963">
        <v>12.1</v>
      </c>
      <c r="E18" s="961" t="s">
        <v>210</v>
      </c>
    </row>
    <row r="19" spans="1:5" s="80" customFormat="1" ht="18" customHeight="1" x14ac:dyDescent="0.25">
      <c r="A19" s="1108" t="s">
        <v>340</v>
      </c>
      <c r="B19" s="964">
        <v>49</v>
      </c>
      <c r="C19" s="958">
        <v>322</v>
      </c>
      <c r="D19" s="958">
        <v>5.9</v>
      </c>
      <c r="E19" s="959">
        <v>1.3</v>
      </c>
    </row>
    <row r="20" spans="1:5" s="79" customFormat="1" ht="18" customHeight="1" x14ac:dyDescent="0.25">
      <c r="A20" s="1108" t="s">
        <v>341</v>
      </c>
      <c r="B20" s="964">
        <v>42</v>
      </c>
      <c r="C20" s="958">
        <v>321.5</v>
      </c>
      <c r="D20" s="958">
        <v>7</v>
      </c>
      <c r="E20" s="961">
        <v>0.1</v>
      </c>
    </row>
    <row r="21" spans="1:5" s="79" customFormat="1" ht="18" customHeight="1" x14ac:dyDescent="0.25">
      <c r="A21" s="960" t="s">
        <v>342</v>
      </c>
      <c r="B21" s="961">
        <v>80</v>
      </c>
      <c r="C21" s="963">
        <v>298.10000000000002</v>
      </c>
      <c r="D21" s="963">
        <v>15.5</v>
      </c>
      <c r="E21" s="961">
        <v>0.1</v>
      </c>
    </row>
    <row r="22" spans="1:5" s="79" customFormat="1" ht="18" customHeight="1" x14ac:dyDescent="0.25">
      <c r="A22" s="960" t="s">
        <v>343</v>
      </c>
      <c r="B22" s="961">
        <v>20</v>
      </c>
      <c r="C22" s="963">
        <v>290.5</v>
      </c>
      <c r="D22" s="963">
        <v>14.9</v>
      </c>
      <c r="E22" s="961" t="s">
        <v>210</v>
      </c>
    </row>
    <row r="23" spans="1:5" s="80" customFormat="1" ht="18" customHeight="1" x14ac:dyDescent="0.25">
      <c r="A23" s="1108" t="s">
        <v>344</v>
      </c>
      <c r="B23" s="966">
        <v>100</v>
      </c>
      <c r="C23" s="958">
        <v>296.7</v>
      </c>
      <c r="D23" s="958">
        <v>15.4</v>
      </c>
      <c r="E23" s="961">
        <v>0.1</v>
      </c>
    </row>
    <row r="24" spans="1:5" s="79" customFormat="1" ht="18" customHeight="1" x14ac:dyDescent="0.25">
      <c r="A24" s="960" t="s">
        <v>345</v>
      </c>
      <c r="B24" s="961">
        <v>32</v>
      </c>
      <c r="C24" s="963">
        <v>355.8</v>
      </c>
      <c r="D24" s="963">
        <v>13.9</v>
      </c>
      <c r="E24" s="961" t="s">
        <v>210</v>
      </c>
    </row>
    <row r="25" spans="1:5" s="79" customFormat="1" ht="18" customHeight="1" x14ac:dyDescent="0.25">
      <c r="A25" s="960" t="s">
        <v>346</v>
      </c>
      <c r="B25" s="961" t="s">
        <v>210</v>
      </c>
      <c r="C25" s="967" t="s">
        <v>210</v>
      </c>
      <c r="D25" s="967" t="s">
        <v>210</v>
      </c>
      <c r="E25" s="961" t="s">
        <v>210</v>
      </c>
    </row>
    <row r="26" spans="1:5" s="80" customFormat="1" ht="18" customHeight="1" x14ac:dyDescent="0.25">
      <c r="A26" s="1108" t="s">
        <v>347</v>
      </c>
      <c r="B26" s="966">
        <v>32</v>
      </c>
      <c r="C26" s="958">
        <v>355.8</v>
      </c>
      <c r="D26" s="958">
        <v>13.9</v>
      </c>
      <c r="E26" s="961" t="s">
        <v>210</v>
      </c>
    </row>
    <row r="27" spans="1:5" s="79" customFormat="1" ht="18" customHeight="1" x14ac:dyDescent="0.25">
      <c r="A27" s="960" t="s">
        <v>348</v>
      </c>
      <c r="B27" s="968">
        <v>166</v>
      </c>
      <c r="C27" s="963">
        <v>310.3</v>
      </c>
      <c r="D27" s="963">
        <v>9.6</v>
      </c>
      <c r="E27" s="965">
        <v>1.6</v>
      </c>
    </row>
    <row r="28" spans="1:5" s="79" customFormat="1" ht="18" customHeight="1" x14ac:dyDescent="0.25">
      <c r="A28" s="960" t="s">
        <v>349</v>
      </c>
      <c r="B28" s="961">
        <v>0</v>
      </c>
      <c r="C28" s="961">
        <v>0</v>
      </c>
      <c r="D28" s="961">
        <v>0</v>
      </c>
      <c r="E28" s="961">
        <v>0</v>
      </c>
    </row>
    <row r="29" spans="1:5" s="79" customFormat="1" ht="18" customHeight="1" x14ac:dyDescent="0.25">
      <c r="A29" s="1114" t="s">
        <v>350</v>
      </c>
      <c r="B29" s="968">
        <v>57</v>
      </c>
      <c r="C29" s="963">
        <v>277.8</v>
      </c>
      <c r="D29" s="963">
        <v>7.4</v>
      </c>
      <c r="E29" s="965">
        <v>1</v>
      </c>
    </row>
    <row r="30" spans="1:5" s="79" customFormat="1" ht="18" customHeight="1" x14ac:dyDescent="0.25">
      <c r="A30" s="960" t="s">
        <v>351</v>
      </c>
      <c r="B30" s="962">
        <v>169</v>
      </c>
      <c r="C30" s="963">
        <v>263.39999999999998</v>
      </c>
      <c r="D30" s="963">
        <v>6.8</v>
      </c>
      <c r="E30" s="965"/>
    </row>
    <row r="31" spans="1:5" s="79" customFormat="1" ht="18" customHeight="1" x14ac:dyDescent="0.25">
      <c r="A31" s="960" t="s">
        <v>349</v>
      </c>
      <c r="B31" s="961" t="s">
        <v>210</v>
      </c>
      <c r="C31" s="961" t="s">
        <v>210</v>
      </c>
      <c r="D31" s="961" t="s">
        <v>210</v>
      </c>
      <c r="E31" s="961" t="s">
        <v>210</v>
      </c>
    </row>
    <row r="32" spans="1:5" s="79" customFormat="1" ht="18" customHeight="1" x14ac:dyDescent="0.25">
      <c r="A32" s="1114" t="s">
        <v>350</v>
      </c>
      <c r="B32" s="962">
        <v>10</v>
      </c>
      <c r="C32" s="963">
        <v>219.6</v>
      </c>
      <c r="D32" s="963">
        <v>4.2</v>
      </c>
      <c r="E32" s="965"/>
    </row>
    <row r="33" spans="1:5" s="80" customFormat="1" ht="18" customHeight="1" x14ac:dyDescent="0.25">
      <c r="A33" s="1108" t="s">
        <v>352</v>
      </c>
      <c r="B33" s="957">
        <v>335</v>
      </c>
      <c r="C33" s="958">
        <v>289.5</v>
      </c>
      <c r="D33" s="958">
        <v>8.1999999999999993</v>
      </c>
      <c r="E33" s="959">
        <v>0.8</v>
      </c>
    </row>
    <row r="34" spans="1:5" s="79" customFormat="1" ht="18" customHeight="1" x14ac:dyDescent="0.25">
      <c r="A34" s="960" t="s">
        <v>353</v>
      </c>
      <c r="B34" s="962">
        <v>159</v>
      </c>
      <c r="C34" s="963">
        <v>319.10000000000002</v>
      </c>
      <c r="D34" s="963">
        <v>9.1</v>
      </c>
      <c r="E34" s="965">
        <v>6</v>
      </c>
    </row>
    <row r="35" spans="1:5" s="79" customFormat="1" ht="18" customHeight="1" x14ac:dyDescent="0.25">
      <c r="A35" s="960" t="s">
        <v>354</v>
      </c>
      <c r="B35" s="962">
        <v>9</v>
      </c>
      <c r="C35" s="963">
        <v>148.9</v>
      </c>
      <c r="D35" s="963">
        <v>6.8</v>
      </c>
      <c r="E35" s="965">
        <v>10.4</v>
      </c>
    </row>
    <row r="36" spans="1:5" s="79" customFormat="1" ht="28.9" customHeight="1" x14ac:dyDescent="0.25">
      <c r="A36" s="960" t="s">
        <v>355</v>
      </c>
      <c r="B36" s="965" t="s">
        <v>210</v>
      </c>
      <c r="C36" s="965" t="s">
        <v>210</v>
      </c>
      <c r="D36" s="965" t="s">
        <v>210</v>
      </c>
      <c r="E36" s="965" t="s">
        <v>210</v>
      </c>
    </row>
    <row r="37" spans="1:5" s="79" customFormat="1" ht="18" customHeight="1" x14ac:dyDescent="0.25">
      <c r="A37" s="960" t="s">
        <v>356</v>
      </c>
      <c r="B37" s="962">
        <v>15</v>
      </c>
      <c r="C37" s="963">
        <v>336.9</v>
      </c>
      <c r="D37" s="963">
        <v>10.3</v>
      </c>
      <c r="E37" s="961">
        <v>0.6</v>
      </c>
    </row>
    <row r="38" spans="1:5" s="80" customFormat="1" ht="18" customHeight="1" x14ac:dyDescent="0.25">
      <c r="A38" s="1108" t="s">
        <v>357</v>
      </c>
      <c r="B38" s="964">
        <v>174</v>
      </c>
      <c r="C38" s="958">
        <v>320.7</v>
      </c>
      <c r="D38" s="958">
        <v>9.1999999999999993</v>
      </c>
      <c r="E38" s="959">
        <v>5.6</v>
      </c>
    </row>
  </sheetData>
  <mergeCells count="3">
    <mergeCell ref="A1:E1"/>
    <mergeCell ref="A2:A3"/>
    <mergeCell ref="B2:E2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9"/>
  <sheetViews>
    <sheetView zoomScaleNormal="100" workbookViewId="0">
      <selection activeCell="A14" sqref="A14"/>
    </sheetView>
  </sheetViews>
  <sheetFormatPr defaultColWidth="8.85546875" defaultRowHeight="12.75" x14ac:dyDescent="0.2"/>
  <cols>
    <col min="1" max="1" width="44.28515625" style="77" customWidth="1"/>
    <col min="2" max="2" width="10.140625" style="77" customWidth="1"/>
    <col min="3" max="3" width="13.28515625" style="77" customWidth="1"/>
    <col min="4" max="4" width="12.7109375" style="77" customWidth="1"/>
    <col min="5" max="5" width="9.42578125" style="77" customWidth="1"/>
    <col min="6" max="6" width="4" style="77" customWidth="1"/>
    <col min="7" max="16384" width="8.85546875" style="77"/>
  </cols>
  <sheetData>
    <row r="1" spans="1:5" ht="19.149999999999999" customHeight="1" x14ac:dyDescent="0.2">
      <c r="A1" s="1345" t="s">
        <v>1891</v>
      </c>
      <c r="B1" s="1345"/>
      <c r="C1" s="1345"/>
      <c r="D1" s="1345"/>
      <c r="E1" s="1345"/>
    </row>
    <row r="2" spans="1:5" ht="17.45" customHeight="1" x14ac:dyDescent="0.2">
      <c r="A2" s="941"/>
      <c r="B2" s="1346" t="s">
        <v>358</v>
      </c>
      <c r="C2" s="1346"/>
      <c r="D2" s="1346"/>
      <c r="E2" s="1346"/>
    </row>
    <row r="3" spans="1:5" ht="18" customHeight="1" x14ac:dyDescent="0.2">
      <c r="A3" s="1347" t="s">
        <v>320</v>
      </c>
      <c r="B3" s="1348">
        <v>2024</v>
      </c>
      <c r="C3" s="1348"/>
      <c r="D3" s="1348"/>
      <c r="E3" s="1348"/>
    </row>
    <row r="4" spans="1:5" s="78" customFormat="1" ht="57" customHeight="1" x14ac:dyDescent="0.2">
      <c r="A4" s="1347"/>
      <c r="B4" s="793" t="s">
        <v>321</v>
      </c>
      <c r="C4" s="793" t="s">
        <v>322</v>
      </c>
      <c r="D4" s="793" t="s">
        <v>323</v>
      </c>
      <c r="E4" s="793" t="s">
        <v>324</v>
      </c>
    </row>
    <row r="5" spans="1:5" ht="18" customHeight="1" x14ac:dyDescent="0.2">
      <c r="A5" s="1115" t="s">
        <v>359</v>
      </c>
      <c r="B5" s="964">
        <v>112</v>
      </c>
      <c r="C5" s="958">
        <v>316.89999999999998</v>
      </c>
      <c r="D5" s="958">
        <v>7.9</v>
      </c>
      <c r="E5" s="959">
        <v>0.1</v>
      </c>
    </row>
    <row r="6" spans="1:5" ht="18" customHeight="1" x14ac:dyDescent="0.2">
      <c r="A6" s="969" t="s">
        <v>360</v>
      </c>
      <c r="B6" s="962">
        <v>264</v>
      </c>
      <c r="C6" s="963">
        <v>334.2</v>
      </c>
      <c r="D6" s="963">
        <v>10.1</v>
      </c>
      <c r="E6" s="965">
        <v>11.9</v>
      </c>
    </row>
    <row r="7" spans="1:5" ht="28.9" customHeight="1" x14ac:dyDescent="0.2">
      <c r="A7" s="969" t="s">
        <v>361</v>
      </c>
      <c r="B7" s="962">
        <v>120</v>
      </c>
      <c r="C7" s="963">
        <v>366</v>
      </c>
      <c r="D7" s="963">
        <v>10.6</v>
      </c>
      <c r="E7" s="965">
        <v>22.4</v>
      </c>
    </row>
    <row r="8" spans="1:5" ht="18" customHeight="1" x14ac:dyDescent="0.2">
      <c r="A8" s="969" t="s">
        <v>362</v>
      </c>
      <c r="B8" s="962">
        <v>6</v>
      </c>
      <c r="C8" s="963">
        <v>153.30000000000001</v>
      </c>
      <c r="D8" s="963">
        <v>11.1</v>
      </c>
      <c r="E8" s="965">
        <v>12</v>
      </c>
    </row>
    <row r="9" spans="1:5" ht="18" customHeight="1" x14ac:dyDescent="0.2">
      <c r="A9" s="969" t="s">
        <v>363</v>
      </c>
      <c r="B9" s="962">
        <v>30</v>
      </c>
      <c r="C9" s="963">
        <v>321.39999999999998</v>
      </c>
      <c r="D9" s="963">
        <v>9.5</v>
      </c>
      <c r="E9" s="966" t="s">
        <v>210</v>
      </c>
    </row>
    <row r="10" spans="1:5" ht="18" customHeight="1" x14ac:dyDescent="0.2">
      <c r="A10" s="969" t="s">
        <v>364</v>
      </c>
      <c r="B10" s="961">
        <v>30</v>
      </c>
      <c r="C10" s="961">
        <v>321.39999999999998</v>
      </c>
      <c r="D10" s="970">
        <v>9.5</v>
      </c>
      <c r="E10" s="966" t="s">
        <v>210</v>
      </c>
    </row>
    <row r="11" spans="1:5" ht="18" customHeight="1" x14ac:dyDescent="0.2">
      <c r="A11" s="1115" t="s">
        <v>365</v>
      </c>
      <c r="B11" s="964">
        <v>294</v>
      </c>
      <c r="C11" s="958">
        <v>332.8</v>
      </c>
      <c r="D11" s="958">
        <v>10</v>
      </c>
      <c r="E11" s="959">
        <v>10.6</v>
      </c>
    </row>
    <row r="12" spans="1:5" ht="18" customHeight="1" x14ac:dyDescent="0.2">
      <c r="A12" s="969" t="s">
        <v>366</v>
      </c>
      <c r="B12" s="962">
        <v>35</v>
      </c>
      <c r="C12" s="963">
        <v>289.60000000000002</v>
      </c>
      <c r="D12" s="963">
        <v>15</v>
      </c>
      <c r="E12" s="965">
        <v>19.100000000000001</v>
      </c>
    </row>
    <row r="13" spans="1:5" ht="18" customHeight="1" x14ac:dyDescent="0.2">
      <c r="A13" s="969" t="s">
        <v>367</v>
      </c>
      <c r="B13" s="962">
        <v>10</v>
      </c>
      <c r="C13" s="963">
        <v>333.4</v>
      </c>
      <c r="D13" s="963">
        <v>10</v>
      </c>
      <c r="E13" s="966" t="s">
        <v>210</v>
      </c>
    </row>
    <row r="14" spans="1:5" ht="18" customHeight="1" x14ac:dyDescent="0.2">
      <c r="A14" s="1115" t="s">
        <v>368</v>
      </c>
      <c r="B14" s="964">
        <v>45</v>
      </c>
      <c r="C14" s="958">
        <v>298.60000000000002</v>
      </c>
      <c r="D14" s="958">
        <v>13.4</v>
      </c>
      <c r="E14" s="959">
        <v>13.1</v>
      </c>
    </row>
    <row r="15" spans="1:5" ht="18" customHeight="1" x14ac:dyDescent="0.2">
      <c r="A15" s="969" t="s">
        <v>369</v>
      </c>
      <c r="B15" s="962">
        <v>222</v>
      </c>
      <c r="C15" s="963">
        <v>345.8</v>
      </c>
      <c r="D15" s="963">
        <v>6.9</v>
      </c>
      <c r="E15" s="965">
        <v>2.7</v>
      </c>
    </row>
    <row r="16" spans="1:5" ht="18" customHeight="1" x14ac:dyDescent="0.2">
      <c r="A16" s="969" t="s">
        <v>370</v>
      </c>
      <c r="B16" s="962">
        <v>20</v>
      </c>
      <c r="C16" s="963">
        <v>325.3</v>
      </c>
      <c r="D16" s="963">
        <v>17.5</v>
      </c>
      <c r="E16" s="965">
        <v>0.6</v>
      </c>
    </row>
    <row r="17" spans="1:5" ht="18" customHeight="1" x14ac:dyDescent="0.2">
      <c r="A17" s="1115" t="s">
        <v>371</v>
      </c>
      <c r="B17" s="964">
        <v>242</v>
      </c>
      <c r="C17" s="958">
        <v>325.3</v>
      </c>
      <c r="D17" s="958">
        <v>7.3</v>
      </c>
      <c r="E17" s="959">
        <v>2.7</v>
      </c>
    </row>
    <row r="18" spans="1:5" ht="18" customHeight="1" x14ac:dyDescent="0.2">
      <c r="A18" s="969" t="s">
        <v>372</v>
      </c>
      <c r="B18" s="962">
        <v>59</v>
      </c>
      <c r="C18" s="963">
        <v>287.89999999999998</v>
      </c>
      <c r="D18" s="963">
        <v>9.6999999999999993</v>
      </c>
      <c r="E18" s="965">
        <v>0.6</v>
      </c>
    </row>
    <row r="19" spans="1:5" ht="28.9" customHeight="1" x14ac:dyDescent="0.2">
      <c r="A19" s="969" t="s">
        <v>373</v>
      </c>
      <c r="B19" s="966" t="s">
        <v>210</v>
      </c>
      <c r="C19" s="966" t="s">
        <v>210</v>
      </c>
      <c r="D19" s="966" t="s">
        <v>210</v>
      </c>
      <c r="E19" s="966" t="s">
        <v>210</v>
      </c>
    </row>
    <row r="20" spans="1:5" ht="18" customHeight="1" x14ac:dyDescent="0.2">
      <c r="A20" s="969" t="s">
        <v>374</v>
      </c>
      <c r="B20" s="962">
        <v>35</v>
      </c>
      <c r="C20" s="963">
        <v>305.7</v>
      </c>
      <c r="D20" s="963">
        <v>5.6</v>
      </c>
      <c r="E20" s="966" t="s">
        <v>210</v>
      </c>
    </row>
    <row r="21" spans="1:5" ht="30.6" customHeight="1" x14ac:dyDescent="0.2">
      <c r="A21" s="1116" t="s">
        <v>375</v>
      </c>
      <c r="B21" s="966" t="s">
        <v>210</v>
      </c>
      <c r="C21" s="966" t="s">
        <v>210</v>
      </c>
      <c r="D21" s="966" t="s">
        <v>210</v>
      </c>
      <c r="E21" s="966" t="s">
        <v>210</v>
      </c>
    </row>
    <row r="22" spans="1:5" ht="18" customHeight="1" x14ac:dyDescent="0.2">
      <c r="A22" s="1115" t="s">
        <v>376</v>
      </c>
      <c r="B22" s="964">
        <v>94</v>
      </c>
      <c r="C22" s="958">
        <v>294.91011235955057</v>
      </c>
      <c r="D22" s="958">
        <v>7.4799088059276144</v>
      </c>
      <c r="E22" s="959">
        <v>2.7</v>
      </c>
    </row>
    <row r="23" spans="1:5" ht="18" customHeight="1" x14ac:dyDescent="0.2">
      <c r="A23" s="969" t="s">
        <v>377</v>
      </c>
      <c r="B23" s="962">
        <v>71</v>
      </c>
      <c r="C23" s="963">
        <v>326.3</v>
      </c>
      <c r="D23" s="963">
        <v>3.4</v>
      </c>
      <c r="E23" s="966" t="s">
        <v>210</v>
      </c>
    </row>
    <row r="24" spans="1:5" ht="18" customHeight="1" x14ac:dyDescent="0.2">
      <c r="A24" s="969" t="s">
        <v>378</v>
      </c>
      <c r="B24" s="962">
        <v>25</v>
      </c>
      <c r="C24" s="963">
        <v>316.39999999999998</v>
      </c>
      <c r="D24" s="963">
        <v>6.7</v>
      </c>
      <c r="E24" s="966" t="s">
        <v>210</v>
      </c>
    </row>
    <row r="25" spans="1:5" ht="18" customHeight="1" x14ac:dyDescent="0.2">
      <c r="A25" s="1115" t="s">
        <v>379</v>
      </c>
      <c r="B25" s="964">
        <v>96</v>
      </c>
      <c r="C25" s="958">
        <v>323.3</v>
      </c>
      <c r="D25" s="958">
        <v>4</v>
      </c>
      <c r="E25" s="966" t="s">
        <v>210</v>
      </c>
    </row>
    <row r="26" spans="1:5" ht="18" customHeight="1" x14ac:dyDescent="0.2">
      <c r="A26" s="1115" t="s">
        <v>380</v>
      </c>
      <c r="B26" s="964">
        <v>34</v>
      </c>
      <c r="C26" s="958">
        <v>325.5</v>
      </c>
      <c r="D26" s="958">
        <v>34.299999999999997</v>
      </c>
      <c r="E26" s="966" t="s">
        <v>210</v>
      </c>
    </row>
    <row r="27" spans="1:5" ht="18" customHeight="1" x14ac:dyDescent="0.2">
      <c r="A27" s="969" t="s">
        <v>381</v>
      </c>
      <c r="B27" s="962">
        <v>135</v>
      </c>
      <c r="C27" s="963">
        <v>329.2</v>
      </c>
      <c r="D27" s="963">
        <v>55.8</v>
      </c>
      <c r="E27" s="965">
        <v>47</v>
      </c>
    </row>
    <row r="28" spans="1:5" ht="18" customHeight="1" x14ac:dyDescent="0.2">
      <c r="A28" s="969" t="s">
        <v>382</v>
      </c>
      <c r="B28" s="962">
        <v>6</v>
      </c>
      <c r="C28" s="963">
        <v>325.3</v>
      </c>
      <c r="D28" s="963">
        <v>25</v>
      </c>
      <c r="E28" s="965">
        <v>11.5</v>
      </c>
    </row>
    <row r="29" spans="1:5" ht="18" customHeight="1" x14ac:dyDescent="0.2">
      <c r="A29" s="1115" t="s">
        <v>383</v>
      </c>
      <c r="B29" s="964">
        <v>141</v>
      </c>
      <c r="C29" s="958">
        <v>329.1</v>
      </c>
      <c r="D29" s="958">
        <v>54</v>
      </c>
      <c r="E29" s="959">
        <v>44.9</v>
      </c>
    </row>
    <row r="30" spans="1:5" ht="18" customHeight="1" x14ac:dyDescent="0.2">
      <c r="A30" s="1115" t="s">
        <v>384</v>
      </c>
      <c r="B30" s="964">
        <v>176</v>
      </c>
      <c r="C30" s="958">
        <v>302</v>
      </c>
      <c r="D30" s="958">
        <v>8</v>
      </c>
      <c r="E30" s="959" t="s">
        <v>210</v>
      </c>
    </row>
    <row r="31" spans="1:5" ht="27.6" customHeight="1" x14ac:dyDescent="0.2">
      <c r="A31" s="969" t="s">
        <v>385</v>
      </c>
      <c r="B31" s="962">
        <v>47</v>
      </c>
      <c r="C31" s="963">
        <v>310.7</v>
      </c>
      <c r="D31" s="963">
        <v>8.5</v>
      </c>
      <c r="E31" s="965">
        <v>0.1</v>
      </c>
    </row>
    <row r="32" spans="1:5" ht="18" customHeight="1" x14ac:dyDescent="0.2">
      <c r="A32" s="969" t="s">
        <v>386</v>
      </c>
      <c r="B32" s="966" t="s">
        <v>210</v>
      </c>
      <c r="C32" s="966" t="s">
        <v>210</v>
      </c>
      <c r="D32" s="966" t="s">
        <v>210</v>
      </c>
      <c r="E32" s="966" t="s">
        <v>210</v>
      </c>
    </row>
    <row r="33" spans="1:5" ht="18" customHeight="1" x14ac:dyDescent="0.2">
      <c r="A33" s="1115" t="s">
        <v>387</v>
      </c>
      <c r="B33" s="964">
        <v>20</v>
      </c>
      <c r="C33" s="958">
        <v>338.2</v>
      </c>
      <c r="D33" s="958">
        <v>9.5</v>
      </c>
      <c r="E33" s="959">
        <v>4</v>
      </c>
    </row>
    <row r="34" spans="1:5" ht="18" customHeight="1" x14ac:dyDescent="0.2">
      <c r="A34" s="1117" t="s">
        <v>388</v>
      </c>
      <c r="B34" s="962">
        <v>960</v>
      </c>
      <c r="C34" s="963">
        <v>333</v>
      </c>
      <c r="D34" s="963">
        <v>88</v>
      </c>
      <c r="E34" s="965">
        <v>0.5</v>
      </c>
    </row>
    <row r="35" spans="1:5" ht="18" customHeight="1" x14ac:dyDescent="0.2">
      <c r="A35" s="969" t="s">
        <v>389</v>
      </c>
      <c r="B35" s="966" t="s">
        <v>210</v>
      </c>
      <c r="C35" s="966" t="s">
        <v>210</v>
      </c>
      <c r="D35" s="966" t="s">
        <v>210</v>
      </c>
      <c r="E35" s="966" t="s">
        <v>210</v>
      </c>
    </row>
    <row r="36" spans="1:5" ht="18" customHeight="1" x14ac:dyDescent="0.2">
      <c r="A36" s="969" t="s">
        <v>390</v>
      </c>
      <c r="B36" s="966" t="s">
        <v>210</v>
      </c>
      <c r="C36" s="966" t="s">
        <v>210</v>
      </c>
      <c r="D36" s="966" t="s">
        <v>210</v>
      </c>
      <c r="E36" s="966" t="s">
        <v>210</v>
      </c>
    </row>
    <row r="37" spans="1:5" ht="28.9" customHeight="1" x14ac:dyDescent="0.2">
      <c r="A37" s="969" t="s">
        <v>391</v>
      </c>
      <c r="B37" s="961">
        <v>12</v>
      </c>
      <c r="C37" s="961">
        <v>136.80000000000001</v>
      </c>
      <c r="D37" s="961">
        <v>22.8</v>
      </c>
      <c r="E37" s="966" t="s">
        <v>210</v>
      </c>
    </row>
    <row r="38" spans="1:5" ht="18" customHeight="1" x14ac:dyDescent="0.2">
      <c r="A38" s="969" t="s">
        <v>392</v>
      </c>
      <c r="B38" s="962">
        <v>30</v>
      </c>
      <c r="C38" s="963">
        <v>287</v>
      </c>
      <c r="D38" s="963">
        <v>23.8</v>
      </c>
      <c r="E38" s="966" t="s">
        <v>210</v>
      </c>
    </row>
    <row r="39" spans="1:5" s="81" customFormat="1" ht="18" customHeight="1" x14ac:dyDescent="0.2">
      <c r="A39" s="1115" t="s">
        <v>393</v>
      </c>
      <c r="B39" s="964">
        <v>990</v>
      </c>
      <c r="C39" s="958">
        <v>331.1</v>
      </c>
      <c r="D39" s="958">
        <v>80.2</v>
      </c>
      <c r="E39" s="959">
        <v>0.4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9"/>
  <sheetViews>
    <sheetView topLeftCell="A22" zoomScaleNormal="100" workbookViewId="0">
      <selection activeCell="L34" sqref="L34"/>
    </sheetView>
  </sheetViews>
  <sheetFormatPr defaultColWidth="8.85546875" defaultRowHeight="12.75" x14ac:dyDescent="0.2"/>
  <cols>
    <col min="1" max="1" width="47.7109375" style="82" customWidth="1"/>
    <col min="2" max="2" width="10.140625" style="82" customWidth="1"/>
    <col min="3" max="3" width="11.42578125" style="82" customWidth="1"/>
    <col min="4" max="4" width="14.140625" style="82" customWidth="1"/>
    <col min="5" max="5" width="9.5703125" style="82" customWidth="1"/>
    <col min="6" max="16384" width="8.85546875" style="82"/>
  </cols>
  <sheetData>
    <row r="1" spans="1:5" ht="16.149999999999999" customHeight="1" x14ac:dyDescent="0.2">
      <c r="A1" s="1345" t="s">
        <v>1891</v>
      </c>
      <c r="B1" s="1345"/>
      <c r="C1" s="1345"/>
      <c r="D1" s="1345"/>
      <c r="E1" s="1345"/>
    </row>
    <row r="2" spans="1:5" ht="12" customHeight="1" x14ac:dyDescent="0.2">
      <c r="A2" s="83"/>
      <c r="B2" s="1346" t="s">
        <v>358</v>
      </c>
      <c r="C2" s="1346"/>
      <c r="D2" s="1346"/>
      <c r="E2" s="1346"/>
    </row>
    <row r="3" spans="1:5" ht="13.15" customHeight="1" x14ac:dyDescent="0.2">
      <c r="A3" s="1347" t="s">
        <v>320</v>
      </c>
      <c r="B3" s="1349">
        <v>2024</v>
      </c>
      <c r="C3" s="1350"/>
      <c r="D3" s="1350"/>
      <c r="E3" s="1351"/>
    </row>
    <row r="4" spans="1:5" s="84" customFormat="1" ht="46.9" customHeight="1" x14ac:dyDescent="0.2">
      <c r="A4" s="1347"/>
      <c r="B4" s="793" t="s">
        <v>321</v>
      </c>
      <c r="C4" s="793" t="s">
        <v>322</v>
      </c>
      <c r="D4" s="793" t="s">
        <v>323</v>
      </c>
      <c r="E4" s="793" t="s">
        <v>324</v>
      </c>
    </row>
    <row r="5" spans="1:5" ht="18" customHeight="1" x14ac:dyDescent="0.2">
      <c r="A5" s="969" t="s">
        <v>394</v>
      </c>
      <c r="B5" s="961" t="s">
        <v>210</v>
      </c>
      <c r="C5" s="961" t="s">
        <v>210</v>
      </c>
      <c r="D5" s="961" t="s">
        <v>210</v>
      </c>
      <c r="E5" s="961" t="s">
        <v>210</v>
      </c>
    </row>
    <row r="6" spans="1:5" ht="18" customHeight="1" x14ac:dyDescent="0.2">
      <c r="A6" s="969" t="s">
        <v>395</v>
      </c>
      <c r="B6" s="962">
        <v>83</v>
      </c>
      <c r="C6" s="963">
        <v>296.60000000000002</v>
      </c>
      <c r="D6" s="963">
        <v>12.4</v>
      </c>
      <c r="E6" s="965">
        <v>1.1000000000000001</v>
      </c>
    </row>
    <row r="7" spans="1:5" ht="18" customHeight="1" x14ac:dyDescent="0.2">
      <c r="A7" s="969" t="s">
        <v>396</v>
      </c>
      <c r="B7" s="962">
        <v>14</v>
      </c>
      <c r="C7" s="963">
        <v>328</v>
      </c>
      <c r="D7" s="963">
        <v>11.4</v>
      </c>
      <c r="E7" s="961">
        <v>0.3</v>
      </c>
    </row>
    <row r="8" spans="1:5" s="85" customFormat="1" ht="18" customHeight="1" x14ac:dyDescent="0.2">
      <c r="A8" s="1115" t="s">
        <v>397</v>
      </c>
      <c r="B8" s="964">
        <v>97</v>
      </c>
      <c r="C8" s="958">
        <v>300.60000000000002</v>
      </c>
      <c r="D8" s="958">
        <v>12.2</v>
      </c>
      <c r="E8" s="959">
        <v>1</v>
      </c>
    </row>
    <row r="9" spans="1:5" ht="18" customHeight="1" x14ac:dyDescent="0.2">
      <c r="A9" s="1115" t="s">
        <v>398</v>
      </c>
      <c r="B9" s="964">
        <v>3</v>
      </c>
      <c r="C9" s="958">
        <v>301.39999999999998</v>
      </c>
      <c r="D9" s="958">
        <v>24.9</v>
      </c>
      <c r="E9" s="961" t="s">
        <v>210</v>
      </c>
    </row>
    <row r="10" spans="1:5" ht="18" customHeight="1" x14ac:dyDescent="0.2">
      <c r="A10" s="969" t="s">
        <v>1611</v>
      </c>
      <c r="B10" s="962">
        <v>148</v>
      </c>
      <c r="C10" s="963">
        <v>321.10000000000002</v>
      </c>
      <c r="D10" s="963">
        <v>13.1</v>
      </c>
      <c r="E10" s="965">
        <v>0.1</v>
      </c>
    </row>
    <row r="11" spans="1:5" ht="29.45" customHeight="1" x14ac:dyDescent="0.2">
      <c r="A11" s="969" t="s">
        <v>399</v>
      </c>
      <c r="B11" s="961">
        <v>45</v>
      </c>
      <c r="C11" s="970">
        <v>303.60000000000002</v>
      </c>
      <c r="D11" s="970">
        <v>12.8</v>
      </c>
      <c r="E11" s="961">
        <v>0.2</v>
      </c>
    </row>
    <row r="12" spans="1:5" ht="44.45" customHeight="1" x14ac:dyDescent="0.2">
      <c r="A12" s="969" t="s">
        <v>400</v>
      </c>
      <c r="B12" s="961">
        <v>30</v>
      </c>
      <c r="C12" s="970">
        <v>330.6</v>
      </c>
      <c r="D12" s="970">
        <v>10.7</v>
      </c>
      <c r="E12" s="961" t="s">
        <v>210</v>
      </c>
    </row>
    <row r="13" spans="1:5" ht="18" customHeight="1" x14ac:dyDescent="0.2">
      <c r="A13" s="969" t="s">
        <v>401</v>
      </c>
      <c r="B13" s="962">
        <v>28</v>
      </c>
      <c r="C13" s="963">
        <v>320.3</v>
      </c>
      <c r="D13" s="963">
        <v>29.1</v>
      </c>
      <c r="E13" s="961" t="s">
        <v>210</v>
      </c>
    </row>
    <row r="14" spans="1:5" ht="18" customHeight="1" x14ac:dyDescent="0.2">
      <c r="A14" s="969" t="s">
        <v>1613</v>
      </c>
      <c r="B14" s="962">
        <v>45</v>
      </c>
      <c r="C14" s="965">
        <v>334.2</v>
      </c>
      <c r="D14" s="965">
        <v>11.5</v>
      </c>
      <c r="E14" s="965">
        <v>0.1</v>
      </c>
    </row>
    <row r="15" spans="1:5" s="85" customFormat="1" ht="18" customHeight="1" x14ac:dyDescent="0.2">
      <c r="A15" s="969" t="s">
        <v>1624</v>
      </c>
      <c r="B15" s="961">
        <v>90</v>
      </c>
      <c r="C15" s="965">
        <v>150.1</v>
      </c>
      <c r="D15" s="965">
        <v>11.7</v>
      </c>
      <c r="E15" s="961" t="s">
        <v>210</v>
      </c>
    </row>
    <row r="16" spans="1:5" ht="40.15" customHeight="1" x14ac:dyDescent="0.2">
      <c r="A16" s="969" t="s">
        <v>1910</v>
      </c>
      <c r="B16" s="961">
        <v>30</v>
      </c>
      <c r="C16" s="965">
        <v>58.4</v>
      </c>
      <c r="D16" s="965">
        <v>14.6</v>
      </c>
      <c r="E16" s="961" t="s">
        <v>210</v>
      </c>
    </row>
    <row r="17" spans="1:5" ht="43.9" customHeight="1" x14ac:dyDescent="0.2">
      <c r="A17" s="969" t="s">
        <v>1892</v>
      </c>
      <c r="B17" s="961">
        <v>60</v>
      </c>
      <c r="C17" s="965">
        <v>195.9</v>
      </c>
      <c r="D17" s="965">
        <v>11.4</v>
      </c>
      <c r="E17" s="961" t="s">
        <v>210</v>
      </c>
    </row>
    <row r="18" spans="1:5" ht="18" customHeight="1" x14ac:dyDescent="0.2">
      <c r="A18" s="1115" t="s">
        <v>1612</v>
      </c>
      <c r="B18" s="964">
        <v>238</v>
      </c>
      <c r="C18" s="958">
        <v>253.9</v>
      </c>
      <c r="D18" s="958">
        <v>12.7</v>
      </c>
      <c r="E18" s="959">
        <v>0.1</v>
      </c>
    </row>
    <row r="19" spans="1:5" ht="18" customHeight="1" x14ac:dyDescent="0.2">
      <c r="A19" s="1115" t="s">
        <v>402</v>
      </c>
      <c r="B19" s="964">
        <v>212</v>
      </c>
      <c r="C19" s="958">
        <v>266.60000000000002</v>
      </c>
      <c r="D19" s="958">
        <v>3.2</v>
      </c>
      <c r="E19" s="959">
        <v>9</v>
      </c>
    </row>
    <row r="20" spans="1:5" ht="18" customHeight="1" x14ac:dyDescent="0.2">
      <c r="A20" s="969" t="s">
        <v>403</v>
      </c>
      <c r="B20" s="962">
        <v>17</v>
      </c>
      <c r="C20" s="963">
        <v>207.6</v>
      </c>
      <c r="D20" s="963">
        <v>9.4</v>
      </c>
      <c r="E20" s="965">
        <v>4.2</v>
      </c>
    </row>
    <row r="21" spans="1:5" ht="18" customHeight="1" x14ac:dyDescent="0.2">
      <c r="A21" s="969" t="s">
        <v>404</v>
      </c>
      <c r="B21" s="962">
        <v>49</v>
      </c>
      <c r="C21" s="963">
        <v>270.7</v>
      </c>
      <c r="D21" s="963">
        <v>4.7</v>
      </c>
      <c r="E21" s="965">
        <v>2.7</v>
      </c>
    </row>
    <row r="22" spans="1:5" ht="18" customHeight="1" x14ac:dyDescent="0.2">
      <c r="A22" s="969" t="s">
        <v>405</v>
      </c>
      <c r="B22" s="962">
        <v>4</v>
      </c>
      <c r="C22" s="963">
        <v>74</v>
      </c>
      <c r="D22" s="963">
        <v>2.2999999999999998</v>
      </c>
      <c r="E22" s="966" t="s">
        <v>210</v>
      </c>
    </row>
    <row r="23" spans="1:5" s="85" customFormat="1" ht="18" customHeight="1" x14ac:dyDescent="0.2">
      <c r="A23" s="969" t="s">
        <v>406</v>
      </c>
      <c r="B23" s="962">
        <v>30</v>
      </c>
      <c r="C23" s="963">
        <v>334.6</v>
      </c>
      <c r="D23" s="963">
        <v>10.6</v>
      </c>
      <c r="E23" s="965">
        <v>0.2</v>
      </c>
    </row>
    <row r="24" spans="1:5" ht="18" customHeight="1" x14ac:dyDescent="0.2">
      <c r="A24" s="969" t="s">
        <v>407</v>
      </c>
      <c r="B24" s="962">
        <v>10</v>
      </c>
      <c r="C24" s="963">
        <v>332.8</v>
      </c>
      <c r="D24" s="963">
        <v>13.5</v>
      </c>
      <c r="E24" s="961" t="s">
        <v>210</v>
      </c>
    </row>
    <row r="25" spans="1:5" ht="18" customHeight="1" x14ac:dyDescent="0.2">
      <c r="A25" s="1115" t="s">
        <v>408</v>
      </c>
      <c r="B25" s="964">
        <v>40</v>
      </c>
      <c r="C25" s="958">
        <v>334.2</v>
      </c>
      <c r="D25" s="958">
        <v>11.2</v>
      </c>
      <c r="E25" s="959">
        <v>0.2</v>
      </c>
    </row>
    <row r="26" spans="1:5" ht="18" customHeight="1" x14ac:dyDescent="0.2">
      <c r="A26" s="969" t="s">
        <v>409</v>
      </c>
      <c r="B26" s="962">
        <v>50</v>
      </c>
      <c r="C26" s="963">
        <v>343.5</v>
      </c>
      <c r="D26" s="963">
        <v>28.3</v>
      </c>
      <c r="E26" s="965">
        <v>5.6</v>
      </c>
    </row>
    <row r="27" spans="1:5" ht="27" customHeight="1" x14ac:dyDescent="0.2">
      <c r="A27" s="969" t="s">
        <v>410</v>
      </c>
      <c r="B27" s="961" t="s">
        <v>210</v>
      </c>
      <c r="C27" s="961" t="s">
        <v>210</v>
      </c>
      <c r="D27" s="961" t="s">
        <v>210</v>
      </c>
      <c r="E27" s="961" t="s">
        <v>210</v>
      </c>
    </row>
    <row r="28" spans="1:5" ht="18" customHeight="1" x14ac:dyDescent="0.2">
      <c r="A28" s="969" t="s">
        <v>411</v>
      </c>
      <c r="B28" s="961">
        <v>25</v>
      </c>
      <c r="C28" s="970"/>
      <c r="D28" s="961">
        <v>1</v>
      </c>
      <c r="E28" s="961">
        <v>100</v>
      </c>
    </row>
    <row r="29" spans="1:5" ht="18" customHeight="1" x14ac:dyDescent="0.2">
      <c r="A29" s="1115" t="s">
        <v>412</v>
      </c>
      <c r="B29" s="964">
        <v>653</v>
      </c>
      <c r="C29" s="958">
        <v>306.3</v>
      </c>
      <c r="D29" s="958">
        <v>9.3000000000000007</v>
      </c>
      <c r="E29" s="959">
        <v>2.5</v>
      </c>
    </row>
    <row r="30" spans="1:5" ht="18" customHeight="1" x14ac:dyDescent="0.2">
      <c r="A30" s="969" t="s">
        <v>413</v>
      </c>
      <c r="B30" s="961" t="s">
        <v>210</v>
      </c>
      <c r="C30" s="961" t="s">
        <v>210</v>
      </c>
      <c r="D30" s="961" t="s">
        <v>210</v>
      </c>
      <c r="E30" s="961" t="s">
        <v>210</v>
      </c>
    </row>
    <row r="31" spans="1:5" s="85" customFormat="1" ht="18" customHeight="1" x14ac:dyDescent="0.2">
      <c r="A31" s="969" t="s">
        <v>414</v>
      </c>
      <c r="B31" s="962">
        <v>230</v>
      </c>
      <c r="C31" s="963">
        <v>317.2</v>
      </c>
      <c r="D31" s="963">
        <v>11.3</v>
      </c>
      <c r="E31" s="965">
        <v>0.7</v>
      </c>
    </row>
    <row r="32" spans="1:5" ht="18" customHeight="1" x14ac:dyDescent="0.2">
      <c r="A32" s="969" t="s">
        <v>415</v>
      </c>
      <c r="B32" s="962">
        <v>44</v>
      </c>
      <c r="C32" s="963">
        <v>314.89999999999998</v>
      </c>
      <c r="D32" s="963">
        <v>5.7</v>
      </c>
      <c r="E32" s="961">
        <v>0.1</v>
      </c>
    </row>
    <row r="33" spans="1:5" ht="18" customHeight="1" x14ac:dyDescent="0.2">
      <c r="A33" s="1115" t="s">
        <v>416</v>
      </c>
      <c r="B33" s="964">
        <v>274</v>
      </c>
      <c r="C33" s="958">
        <v>316.8</v>
      </c>
      <c r="D33" s="958">
        <v>9.6</v>
      </c>
      <c r="E33" s="959">
        <v>0.5</v>
      </c>
    </row>
    <row r="34" spans="1:5" s="85" customFormat="1" ht="18" customHeight="1" x14ac:dyDescent="0.2">
      <c r="A34" s="969" t="s">
        <v>417</v>
      </c>
      <c r="B34" s="962">
        <v>45</v>
      </c>
      <c r="C34" s="963">
        <v>346.2</v>
      </c>
      <c r="D34" s="963">
        <v>8.4</v>
      </c>
      <c r="E34" s="965">
        <v>0.2</v>
      </c>
    </row>
    <row r="35" spans="1:5" ht="18" customHeight="1" x14ac:dyDescent="0.2">
      <c r="A35" s="969" t="s">
        <v>418</v>
      </c>
      <c r="B35" s="962">
        <v>10</v>
      </c>
      <c r="C35" s="963">
        <v>331.8</v>
      </c>
      <c r="D35" s="963">
        <v>13.3</v>
      </c>
      <c r="E35" s="966" t="s">
        <v>210</v>
      </c>
    </row>
    <row r="36" spans="1:5" ht="18" customHeight="1" x14ac:dyDescent="0.2">
      <c r="A36" s="1115" t="s">
        <v>419</v>
      </c>
      <c r="B36" s="964">
        <v>55</v>
      </c>
      <c r="C36" s="958">
        <v>343.9</v>
      </c>
      <c r="D36" s="958">
        <v>8.9</v>
      </c>
      <c r="E36" s="959">
        <v>0.2</v>
      </c>
    </row>
    <row r="37" spans="1:5" s="85" customFormat="1" ht="18" customHeight="1" x14ac:dyDescent="0.2">
      <c r="A37" s="969" t="s">
        <v>420</v>
      </c>
      <c r="B37" s="962">
        <v>305</v>
      </c>
      <c r="C37" s="963">
        <v>272.7</v>
      </c>
      <c r="D37" s="963">
        <v>147.19999999999999</v>
      </c>
      <c r="E37" s="965">
        <v>7.4</v>
      </c>
    </row>
    <row r="38" spans="1:5" ht="18" customHeight="1" x14ac:dyDescent="0.2">
      <c r="A38" s="969" t="s">
        <v>421</v>
      </c>
      <c r="B38" s="962">
        <v>23</v>
      </c>
      <c r="C38" s="963">
        <v>205.6</v>
      </c>
      <c r="D38" s="963">
        <v>100.3</v>
      </c>
      <c r="E38" s="966" t="s">
        <v>210</v>
      </c>
    </row>
    <row r="39" spans="1:5" ht="18" customHeight="1" x14ac:dyDescent="0.2">
      <c r="A39" s="1115" t="s">
        <v>422</v>
      </c>
      <c r="B39" s="964">
        <v>328</v>
      </c>
      <c r="C39" s="958">
        <v>267.10000000000002</v>
      </c>
      <c r="D39" s="958">
        <v>142.9</v>
      </c>
      <c r="E39" s="959">
        <v>6.7</v>
      </c>
    </row>
  </sheetData>
  <mergeCells count="4">
    <mergeCell ref="A1:E1"/>
    <mergeCell ref="B2:E2"/>
    <mergeCell ref="A3:A4"/>
    <mergeCell ref="B3:E3"/>
  </mergeCells>
  <printOptions horizontalCentered="1"/>
  <pageMargins left="0.39370078740157483" right="0.39370078740157483" top="0.39370078740157483" bottom="0.78740157480314965" header="0" footer="0"/>
  <pageSetup paperSize="9" scale="9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2"/>
  <sheetViews>
    <sheetView topLeftCell="A13" zoomScaleNormal="100" workbookViewId="0">
      <selection activeCell="E16" sqref="E16"/>
    </sheetView>
  </sheetViews>
  <sheetFormatPr defaultColWidth="8.85546875" defaultRowHeight="12.75" x14ac:dyDescent="0.2"/>
  <cols>
    <col min="1" max="1" width="44.28515625" style="82" customWidth="1"/>
    <col min="2" max="2" width="10.140625" style="82" customWidth="1"/>
    <col min="3" max="3" width="12.28515625" style="82" customWidth="1"/>
    <col min="4" max="4" width="12" style="82" customWidth="1"/>
    <col min="5" max="5" width="10.5703125" style="82" customWidth="1"/>
    <col min="6" max="16384" width="8.85546875" style="82"/>
  </cols>
  <sheetData>
    <row r="1" spans="1:5" ht="25.15" customHeight="1" x14ac:dyDescent="0.2">
      <c r="A1" s="1345" t="s">
        <v>1891</v>
      </c>
      <c r="B1" s="1345"/>
      <c r="C1" s="1345"/>
      <c r="D1" s="1345"/>
      <c r="E1" s="1345"/>
    </row>
    <row r="2" spans="1:5" ht="18.600000000000001" customHeight="1" x14ac:dyDescent="0.2">
      <c r="A2" s="86"/>
      <c r="B2" s="1346" t="s">
        <v>431</v>
      </c>
      <c r="C2" s="1346"/>
      <c r="D2" s="1346"/>
      <c r="E2" s="1346"/>
    </row>
    <row r="3" spans="1:5" ht="18" customHeight="1" x14ac:dyDescent="0.2">
      <c r="A3" s="1347" t="s">
        <v>320</v>
      </c>
      <c r="B3" s="1349">
        <v>2024</v>
      </c>
      <c r="C3" s="1350"/>
      <c r="D3" s="1350"/>
      <c r="E3" s="1351"/>
    </row>
    <row r="4" spans="1:5" s="84" customFormat="1" ht="59.45" customHeight="1" x14ac:dyDescent="0.2">
      <c r="A4" s="1347"/>
      <c r="B4" s="793" t="s">
        <v>321</v>
      </c>
      <c r="C4" s="793" t="s">
        <v>322</v>
      </c>
      <c r="D4" s="793" t="s">
        <v>323</v>
      </c>
      <c r="E4" s="947" t="s">
        <v>324</v>
      </c>
    </row>
    <row r="5" spans="1:5" ht="18" customHeight="1" x14ac:dyDescent="0.2">
      <c r="A5" s="969" t="s">
        <v>423</v>
      </c>
      <c r="B5" s="962">
        <v>114</v>
      </c>
      <c r="C5" s="963">
        <v>303.2</v>
      </c>
      <c r="D5" s="963">
        <v>8</v>
      </c>
      <c r="E5" s="965">
        <v>1.1000000000000001</v>
      </c>
    </row>
    <row r="6" spans="1:5" s="85" customFormat="1" ht="18" customHeight="1" x14ac:dyDescent="0.2">
      <c r="A6" s="969" t="s">
        <v>424</v>
      </c>
      <c r="B6" s="962">
        <v>20</v>
      </c>
      <c r="C6" s="963">
        <v>317.39999999999998</v>
      </c>
      <c r="D6" s="963">
        <v>9.1</v>
      </c>
      <c r="E6" s="961" t="s">
        <v>210</v>
      </c>
    </row>
    <row r="7" spans="1:5" ht="18" customHeight="1" x14ac:dyDescent="0.2">
      <c r="A7" s="969" t="s">
        <v>425</v>
      </c>
      <c r="B7" s="961" t="s">
        <v>210</v>
      </c>
      <c r="C7" s="961" t="s">
        <v>210</v>
      </c>
      <c r="D7" s="961" t="s">
        <v>210</v>
      </c>
      <c r="E7" s="961" t="s">
        <v>210</v>
      </c>
    </row>
    <row r="8" spans="1:5" ht="18" customHeight="1" x14ac:dyDescent="0.2">
      <c r="A8" s="1115" t="s">
        <v>426</v>
      </c>
      <c r="B8" s="964">
        <v>134</v>
      </c>
      <c r="C8" s="958">
        <v>305.8</v>
      </c>
      <c r="D8" s="958">
        <v>8.1999999999999993</v>
      </c>
      <c r="E8" s="959">
        <v>0.9</v>
      </c>
    </row>
    <row r="9" spans="1:5" ht="18" customHeight="1" x14ac:dyDescent="0.2">
      <c r="A9" s="969" t="s">
        <v>427</v>
      </c>
      <c r="B9" s="962">
        <v>492</v>
      </c>
      <c r="C9" s="963">
        <v>321.5</v>
      </c>
      <c r="D9" s="963">
        <v>9.6</v>
      </c>
      <c r="E9" s="965">
        <v>2.4</v>
      </c>
    </row>
    <row r="10" spans="1:5" ht="18" customHeight="1" x14ac:dyDescent="0.2">
      <c r="A10" s="969" t="s">
        <v>428</v>
      </c>
      <c r="B10" s="961" t="s">
        <v>210</v>
      </c>
      <c r="C10" s="961" t="s">
        <v>210</v>
      </c>
      <c r="D10" s="961" t="s">
        <v>210</v>
      </c>
      <c r="E10" s="961" t="s">
        <v>210</v>
      </c>
    </row>
    <row r="11" spans="1:5" ht="18" customHeight="1" x14ac:dyDescent="0.2">
      <c r="A11" s="969" t="s">
        <v>429</v>
      </c>
      <c r="B11" s="962">
        <v>28</v>
      </c>
      <c r="C11" s="963">
        <v>310.39999999999998</v>
      </c>
      <c r="D11" s="963">
        <v>5.0999999999999996</v>
      </c>
      <c r="E11" s="965">
        <v>0.1</v>
      </c>
    </row>
    <row r="12" spans="1:5" ht="18" customHeight="1" x14ac:dyDescent="0.2">
      <c r="A12" s="1115" t="s">
        <v>430</v>
      </c>
      <c r="B12" s="964">
        <v>520</v>
      </c>
      <c r="C12" s="958">
        <v>320.8</v>
      </c>
      <c r="D12" s="958">
        <v>9.1</v>
      </c>
      <c r="E12" s="959">
        <v>2.1</v>
      </c>
    </row>
    <row r="13" spans="1:5" ht="18" customHeight="1" x14ac:dyDescent="0.2">
      <c r="A13" s="969" t="s">
        <v>432</v>
      </c>
      <c r="B13" s="971">
        <v>64</v>
      </c>
      <c r="C13" s="972">
        <v>327</v>
      </c>
      <c r="D13" s="972">
        <v>15</v>
      </c>
      <c r="E13" s="973">
        <v>7</v>
      </c>
    </row>
    <row r="14" spans="1:5" ht="18" customHeight="1" x14ac:dyDescent="0.2">
      <c r="A14" s="969" t="s">
        <v>433</v>
      </c>
      <c r="B14" s="971">
        <v>10</v>
      </c>
      <c r="C14" s="972">
        <v>335.8</v>
      </c>
      <c r="D14" s="972">
        <v>3.4</v>
      </c>
      <c r="E14" s="973">
        <v>0.1</v>
      </c>
    </row>
    <row r="15" spans="1:5" s="85" customFormat="1" ht="18" customHeight="1" x14ac:dyDescent="0.2">
      <c r="A15" s="1115" t="s">
        <v>434</v>
      </c>
      <c r="B15" s="974">
        <v>74</v>
      </c>
      <c r="C15" s="975">
        <v>328</v>
      </c>
      <c r="D15" s="975">
        <v>10.7</v>
      </c>
      <c r="E15" s="976">
        <v>4.4000000000000004</v>
      </c>
    </row>
    <row r="16" spans="1:5" ht="18" customHeight="1" x14ac:dyDescent="0.2">
      <c r="A16" s="969" t="s">
        <v>435</v>
      </c>
      <c r="B16" s="971">
        <v>34</v>
      </c>
      <c r="C16" s="972">
        <v>300</v>
      </c>
      <c r="D16" s="972">
        <v>17.2</v>
      </c>
      <c r="E16" s="973">
        <v>8.6</v>
      </c>
    </row>
    <row r="17" spans="1:5" ht="18" customHeight="1" x14ac:dyDescent="0.2">
      <c r="A17" s="969" t="s">
        <v>436</v>
      </c>
      <c r="B17" s="961" t="s">
        <v>210</v>
      </c>
      <c r="C17" s="961" t="s">
        <v>210</v>
      </c>
      <c r="D17" s="961" t="s">
        <v>210</v>
      </c>
      <c r="E17" s="961" t="s">
        <v>210</v>
      </c>
    </row>
    <row r="18" spans="1:5" ht="18" customHeight="1" x14ac:dyDescent="0.2">
      <c r="A18" s="1115" t="s">
        <v>437</v>
      </c>
      <c r="B18" s="974">
        <v>34</v>
      </c>
      <c r="C18" s="975">
        <v>300</v>
      </c>
      <c r="D18" s="975">
        <v>10.5</v>
      </c>
      <c r="E18" s="976">
        <v>8.6</v>
      </c>
    </row>
    <row r="19" spans="1:5" s="85" customFormat="1" ht="18" customHeight="1" x14ac:dyDescent="0.2">
      <c r="A19" s="1115" t="s">
        <v>438</v>
      </c>
      <c r="B19" s="974">
        <v>125</v>
      </c>
      <c r="C19" s="975">
        <v>326.10000000000002</v>
      </c>
      <c r="D19" s="975">
        <v>5.5</v>
      </c>
      <c r="E19" s="961" t="s">
        <v>210</v>
      </c>
    </row>
    <row r="20" spans="1:5" ht="18" customHeight="1" x14ac:dyDescent="0.2">
      <c r="A20" s="969" t="s">
        <v>439</v>
      </c>
      <c r="B20" s="971">
        <v>39</v>
      </c>
      <c r="C20" s="972">
        <v>337.2</v>
      </c>
      <c r="D20" s="972">
        <v>12.6</v>
      </c>
      <c r="E20" s="973">
        <v>2.7</v>
      </c>
    </row>
    <row r="21" spans="1:5" ht="18" customHeight="1" x14ac:dyDescent="0.2">
      <c r="A21" s="969" t="s">
        <v>440</v>
      </c>
      <c r="B21" s="971">
        <v>113</v>
      </c>
      <c r="C21" s="972">
        <v>290.10000000000002</v>
      </c>
      <c r="D21" s="972">
        <v>15.3</v>
      </c>
      <c r="E21" s="973">
        <v>10.8</v>
      </c>
    </row>
    <row r="22" spans="1:5" s="85" customFormat="1" ht="18" customHeight="1" x14ac:dyDescent="0.2">
      <c r="A22" s="969" t="s">
        <v>441</v>
      </c>
      <c r="B22" s="971">
        <v>24</v>
      </c>
      <c r="C22" s="972">
        <v>300.7</v>
      </c>
      <c r="D22" s="972">
        <v>8.3000000000000007</v>
      </c>
      <c r="E22" s="961" t="s">
        <v>210</v>
      </c>
    </row>
    <row r="23" spans="1:5" ht="18" customHeight="1" x14ac:dyDescent="0.2">
      <c r="A23" s="1115" t="s">
        <v>442</v>
      </c>
      <c r="B23" s="974">
        <v>137</v>
      </c>
      <c r="C23" s="975">
        <v>292.2</v>
      </c>
      <c r="D23" s="975">
        <v>13</v>
      </c>
      <c r="E23" s="976">
        <v>7.4</v>
      </c>
    </row>
    <row r="24" spans="1:5" ht="18" customHeight="1" x14ac:dyDescent="0.2">
      <c r="A24" s="969" t="s">
        <v>1775</v>
      </c>
      <c r="B24" s="971">
        <v>30</v>
      </c>
      <c r="C24" s="972">
        <v>308.3</v>
      </c>
      <c r="D24" s="972">
        <v>6.5</v>
      </c>
      <c r="E24" s="973">
        <v>1.3</v>
      </c>
    </row>
    <row r="25" spans="1:5" ht="18" customHeight="1" x14ac:dyDescent="0.2">
      <c r="A25" s="969" t="s">
        <v>444</v>
      </c>
      <c r="B25" s="971">
        <v>5</v>
      </c>
      <c r="C25" s="972">
        <v>318.60000000000002</v>
      </c>
      <c r="D25" s="972">
        <v>5</v>
      </c>
      <c r="E25" s="961" t="s">
        <v>210</v>
      </c>
    </row>
    <row r="26" spans="1:5" ht="18" customHeight="1" x14ac:dyDescent="0.2">
      <c r="A26" s="1115" t="s">
        <v>1776</v>
      </c>
      <c r="B26" s="964">
        <v>35</v>
      </c>
      <c r="C26" s="958">
        <v>309.89999999999998</v>
      </c>
      <c r="D26" s="958">
        <v>6.2</v>
      </c>
      <c r="E26" s="959">
        <v>1.1000000000000001</v>
      </c>
    </row>
    <row r="27" spans="1:5" s="85" customFormat="1" ht="18" customHeight="1" x14ac:dyDescent="0.2">
      <c r="A27" s="969" t="s">
        <v>445</v>
      </c>
      <c r="B27" s="971">
        <v>65</v>
      </c>
      <c r="C27" s="972">
        <v>342.1</v>
      </c>
      <c r="D27" s="972">
        <v>10.9</v>
      </c>
      <c r="E27" s="973">
        <v>5.6</v>
      </c>
    </row>
    <row r="28" spans="1:5" ht="18" customHeight="1" x14ac:dyDescent="0.2">
      <c r="A28" s="969" t="s">
        <v>446</v>
      </c>
      <c r="B28" s="971">
        <v>20</v>
      </c>
      <c r="C28" s="972">
        <v>314.8</v>
      </c>
      <c r="D28" s="972">
        <v>8.5</v>
      </c>
      <c r="E28" s="961">
        <v>0.1</v>
      </c>
    </row>
    <row r="29" spans="1:5" ht="18" customHeight="1" x14ac:dyDescent="0.2">
      <c r="A29" s="1115" t="s">
        <v>447</v>
      </c>
      <c r="B29" s="974">
        <v>85</v>
      </c>
      <c r="C29" s="975">
        <v>333</v>
      </c>
      <c r="D29" s="975">
        <v>10</v>
      </c>
      <c r="E29" s="976">
        <v>3.6</v>
      </c>
    </row>
    <row r="30" spans="1:5" ht="18" customHeight="1" x14ac:dyDescent="0.2">
      <c r="A30" s="969" t="s">
        <v>1777</v>
      </c>
      <c r="B30" s="962">
        <v>40</v>
      </c>
      <c r="C30" s="963">
        <v>387.7</v>
      </c>
      <c r="D30" s="963">
        <v>9.3000000000000007</v>
      </c>
      <c r="E30" s="965">
        <v>3.4</v>
      </c>
    </row>
    <row r="31" spans="1:5" ht="18" customHeight="1" x14ac:dyDescent="0.2">
      <c r="A31" s="1115" t="s">
        <v>448</v>
      </c>
      <c r="B31" s="977">
        <v>5863</v>
      </c>
      <c r="C31" s="975">
        <v>314.5</v>
      </c>
      <c r="D31" s="975">
        <v>10.6</v>
      </c>
      <c r="E31" s="976">
        <v>3.5</v>
      </c>
    </row>
    <row r="32" spans="1:5" s="85" customFormat="1" ht="18" customHeight="1" x14ac:dyDescent="0.2">
      <c r="A32" s="1115" t="s">
        <v>449</v>
      </c>
      <c r="B32" s="974">
        <v>904</v>
      </c>
      <c r="C32" s="975">
        <v>279.89999999999998</v>
      </c>
      <c r="D32" s="975">
        <v>8</v>
      </c>
      <c r="E32" s="976">
        <v>0.1</v>
      </c>
    </row>
  </sheetData>
  <mergeCells count="4">
    <mergeCell ref="A1:E1"/>
    <mergeCell ref="B2:E2"/>
    <mergeCell ref="A3:A4"/>
    <mergeCell ref="B3:E3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16"/>
  <sheetViews>
    <sheetView zoomScaleNormal="100" workbookViewId="0">
      <selection activeCell="D12" sqref="D12"/>
    </sheetView>
  </sheetViews>
  <sheetFormatPr defaultColWidth="8.85546875" defaultRowHeight="15" x14ac:dyDescent="0.25"/>
  <cols>
    <col min="1" max="1" width="21.85546875" style="747" customWidth="1"/>
    <col min="2" max="2" width="61.85546875" style="747" customWidth="1"/>
    <col min="3" max="3" width="10.85546875" style="747" customWidth="1"/>
    <col min="4" max="5" width="11.7109375" style="747" customWidth="1"/>
    <col min="6" max="6" width="11.28515625" style="747" customWidth="1"/>
    <col min="7" max="16384" width="8.85546875" style="747"/>
  </cols>
  <sheetData>
    <row r="1" spans="1:6" ht="17.45" customHeight="1" x14ac:dyDescent="0.25">
      <c r="A1" s="1345" t="s">
        <v>1893</v>
      </c>
      <c r="B1" s="1345"/>
      <c r="C1" s="1345"/>
      <c r="D1" s="1345"/>
      <c r="E1" s="1345"/>
      <c r="F1" s="1345"/>
    </row>
    <row r="2" spans="1:6" ht="55.9" customHeight="1" x14ac:dyDescent="0.25">
      <c r="A2" s="753" t="s">
        <v>1780</v>
      </c>
      <c r="B2" s="753" t="s">
        <v>1792</v>
      </c>
      <c r="C2" s="753" t="s">
        <v>321</v>
      </c>
      <c r="D2" s="753" t="s">
        <v>322</v>
      </c>
      <c r="E2" s="753" t="s">
        <v>323</v>
      </c>
      <c r="F2" s="753" t="s">
        <v>1779</v>
      </c>
    </row>
    <row r="3" spans="1:6" ht="66" customHeight="1" x14ac:dyDescent="0.25">
      <c r="A3" s="745" t="s">
        <v>1786</v>
      </c>
      <c r="B3" s="768" t="s">
        <v>1923</v>
      </c>
      <c r="C3" s="757">
        <v>1511</v>
      </c>
      <c r="D3" s="758">
        <v>302.2</v>
      </c>
      <c r="E3" s="758">
        <v>9.6999999999999993</v>
      </c>
      <c r="F3" s="760">
        <v>2.65</v>
      </c>
    </row>
    <row r="4" spans="1:6" ht="72" customHeight="1" x14ac:dyDescent="0.25">
      <c r="A4" s="754" t="s">
        <v>1783</v>
      </c>
      <c r="B4" s="754" t="s">
        <v>1781</v>
      </c>
      <c r="C4" s="757">
        <v>1671</v>
      </c>
      <c r="D4" s="758">
        <v>317.5</v>
      </c>
      <c r="E4" s="759">
        <v>8.9</v>
      </c>
      <c r="F4" s="760">
        <v>1.54</v>
      </c>
    </row>
    <row r="5" spans="1:6" ht="25.15" customHeight="1" x14ac:dyDescent="0.25">
      <c r="A5" s="754" t="s">
        <v>1784</v>
      </c>
      <c r="B5" s="768" t="s">
        <v>1922</v>
      </c>
      <c r="C5" s="757">
        <v>245</v>
      </c>
      <c r="D5" s="1004">
        <v>337.5</v>
      </c>
      <c r="E5" s="1004">
        <v>8.1</v>
      </c>
      <c r="F5" s="1005">
        <v>2.5499999999999998</v>
      </c>
    </row>
    <row r="6" spans="1:6" ht="30.6" customHeight="1" x14ac:dyDescent="0.25">
      <c r="A6" s="754" t="s">
        <v>1787</v>
      </c>
      <c r="B6" s="754" t="s">
        <v>1789</v>
      </c>
      <c r="C6" s="757">
        <v>314</v>
      </c>
      <c r="D6" s="758">
        <v>260.5</v>
      </c>
      <c r="E6" s="758">
        <v>6.5</v>
      </c>
      <c r="F6" s="760">
        <v>0</v>
      </c>
    </row>
    <row r="7" spans="1:6" ht="30.6" customHeight="1" x14ac:dyDescent="0.25">
      <c r="A7" s="754" t="s">
        <v>1788</v>
      </c>
      <c r="B7" s="754" t="s">
        <v>1790</v>
      </c>
      <c r="C7" s="757">
        <v>231</v>
      </c>
      <c r="D7" s="758">
        <v>313.2</v>
      </c>
      <c r="E7" s="759">
        <v>6.3</v>
      </c>
      <c r="F7" s="760">
        <v>0.03</v>
      </c>
    </row>
    <row r="8" spans="1:6" ht="18" customHeight="1" x14ac:dyDescent="0.25">
      <c r="A8" s="1345" t="s">
        <v>1921</v>
      </c>
      <c r="B8" s="1345"/>
      <c r="C8" s="1345"/>
      <c r="D8" s="1345"/>
      <c r="E8" s="1345"/>
      <c r="F8" s="1345"/>
    </row>
    <row r="9" spans="1:6" ht="136.15" customHeight="1" x14ac:dyDescent="0.25">
      <c r="A9" s="754" t="s">
        <v>1785</v>
      </c>
      <c r="B9" s="768" t="s">
        <v>1797</v>
      </c>
      <c r="C9" s="757">
        <v>904</v>
      </c>
      <c r="D9" s="758">
        <v>279.89999999999998</v>
      </c>
      <c r="E9" s="758">
        <v>8</v>
      </c>
      <c r="F9" s="760">
        <v>0.14000000000000001</v>
      </c>
    </row>
    <row r="10" spans="1:6" ht="16.899999999999999" customHeight="1" x14ac:dyDescent="0.25">
      <c r="A10" s="746" t="s">
        <v>1791</v>
      </c>
      <c r="B10" s="754" t="s">
        <v>1791</v>
      </c>
      <c r="C10" s="757">
        <v>176</v>
      </c>
      <c r="D10" s="758">
        <v>302</v>
      </c>
      <c r="E10" s="758">
        <v>8</v>
      </c>
      <c r="F10" s="760">
        <v>0.04</v>
      </c>
    </row>
    <row r="11" spans="1:6" ht="16.899999999999999" customHeight="1" x14ac:dyDescent="0.25">
      <c r="A11" s="746" t="s">
        <v>1798</v>
      </c>
      <c r="B11" s="768" t="s">
        <v>1799</v>
      </c>
      <c r="C11" s="757">
        <v>169</v>
      </c>
      <c r="D11" s="675">
        <v>263.39999999999998</v>
      </c>
      <c r="E11" s="675">
        <v>6.8</v>
      </c>
      <c r="F11" s="760">
        <v>0.02</v>
      </c>
    </row>
    <row r="12" spans="1:6" ht="28.9" customHeight="1" x14ac:dyDescent="0.25">
      <c r="A12" s="790" t="s">
        <v>1801</v>
      </c>
      <c r="B12" s="754" t="s">
        <v>1782</v>
      </c>
      <c r="C12" s="757">
        <v>559</v>
      </c>
      <c r="D12" s="758">
        <v>277.8</v>
      </c>
      <c r="E12" s="759">
        <v>8.3000000000000007</v>
      </c>
      <c r="F12" s="760">
        <v>0.18</v>
      </c>
    </row>
    <row r="13" spans="1:6" ht="22.15" customHeight="1" x14ac:dyDescent="0.25">
      <c r="A13" s="755" t="s">
        <v>1920</v>
      </c>
      <c r="B13" s="748"/>
      <c r="C13" s="749"/>
      <c r="D13" s="750"/>
      <c r="E13" s="751"/>
      <c r="F13" s="752"/>
    </row>
    <row r="14" spans="1:6" ht="15.75" x14ac:dyDescent="0.25">
      <c r="A14" s="748"/>
      <c r="B14" s="748"/>
      <c r="C14" s="749"/>
      <c r="D14" s="750"/>
      <c r="E14" s="751"/>
      <c r="F14" s="752"/>
    </row>
    <row r="16" spans="1:6" x14ac:dyDescent="0.25">
      <c r="C16" s="756"/>
    </row>
  </sheetData>
  <mergeCells count="2">
    <mergeCell ref="A1:F1"/>
    <mergeCell ref="A8:F8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XCK43"/>
  <sheetViews>
    <sheetView zoomScaleNormal="100" workbookViewId="0">
      <selection activeCell="B10" sqref="B10"/>
    </sheetView>
  </sheetViews>
  <sheetFormatPr defaultColWidth="8.85546875" defaultRowHeight="12.75" x14ac:dyDescent="0.2"/>
  <cols>
    <col min="1" max="1" width="52.5703125" style="92" customWidth="1"/>
    <col min="2" max="2" width="8.7109375" style="87" customWidth="1"/>
    <col min="3" max="3" width="8.42578125" style="87" customWidth="1"/>
    <col min="4" max="4" width="8.5703125" style="87" customWidth="1"/>
    <col min="5" max="5" width="8.85546875" style="87" customWidth="1"/>
    <col min="6" max="178" width="8.85546875" style="87"/>
    <col min="179" max="179" width="53.28515625" style="87" customWidth="1"/>
    <col min="180" max="183" width="9.28515625" style="87" customWidth="1"/>
    <col min="184" max="434" width="8.85546875" style="87"/>
    <col min="435" max="435" width="53.28515625" style="87" customWidth="1"/>
    <col min="436" max="439" width="9.28515625" style="87" customWidth="1"/>
    <col min="440" max="690" width="8.85546875" style="87"/>
    <col min="691" max="691" width="53.28515625" style="87" customWidth="1"/>
    <col min="692" max="695" width="9.28515625" style="87" customWidth="1"/>
    <col min="696" max="946" width="8.85546875" style="87"/>
    <col min="947" max="947" width="53.28515625" style="87" customWidth="1"/>
    <col min="948" max="951" width="9.28515625" style="87" customWidth="1"/>
    <col min="952" max="1202" width="8.85546875" style="87"/>
    <col min="1203" max="1203" width="53.28515625" style="87" customWidth="1"/>
    <col min="1204" max="1207" width="9.28515625" style="87" customWidth="1"/>
    <col min="1208" max="1458" width="8.85546875" style="87"/>
    <col min="1459" max="1459" width="53.28515625" style="87" customWidth="1"/>
    <col min="1460" max="1463" width="9.28515625" style="87" customWidth="1"/>
    <col min="1464" max="1714" width="8.85546875" style="87"/>
    <col min="1715" max="1715" width="53.28515625" style="87" customWidth="1"/>
    <col min="1716" max="1719" width="9.28515625" style="87" customWidth="1"/>
    <col min="1720" max="1970" width="8.85546875" style="87"/>
    <col min="1971" max="1971" width="53.28515625" style="87" customWidth="1"/>
    <col min="1972" max="1975" width="9.28515625" style="87" customWidth="1"/>
    <col min="1976" max="2226" width="8.85546875" style="87"/>
    <col min="2227" max="2227" width="53.28515625" style="87" customWidth="1"/>
    <col min="2228" max="2231" width="9.28515625" style="87" customWidth="1"/>
    <col min="2232" max="2482" width="8.85546875" style="87"/>
    <col min="2483" max="2483" width="53.28515625" style="87" customWidth="1"/>
    <col min="2484" max="2487" width="9.28515625" style="87" customWidth="1"/>
    <col min="2488" max="2738" width="8.85546875" style="87"/>
    <col min="2739" max="2739" width="53.28515625" style="87" customWidth="1"/>
    <col min="2740" max="2743" width="9.28515625" style="87" customWidth="1"/>
    <col min="2744" max="2994" width="8.85546875" style="87"/>
    <col min="2995" max="2995" width="53.28515625" style="87" customWidth="1"/>
    <col min="2996" max="2999" width="9.28515625" style="87" customWidth="1"/>
    <col min="3000" max="3250" width="8.85546875" style="87"/>
    <col min="3251" max="3251" width="53.28515625" style="87" customWidth="1"/>
    <col min="3252" max="3255" width="9.28515625" style="87" customWidth="1"/>
    <col min="3256" max="3506" width="8.85546875" style="87"/>
    <col min="3507" max="3507" width="53.28515625" style="87" customWidth="1"/>
    <col min="3508" max="3511" width="9.28515625" style="87" customWidth="1"/>
    <col min="3512" max="3762" width="8.85546875" style="87"/>
    <col min="3763" max="3763" width="53.28515625" style="87" customWidth="1"/>
    <col min="3764" max="3767" width="9.28515625" style="87" customWidth="1"/>
    <col min="3768" max="4018" width="8.85546875" style="87"/>
    <col min="4019" max="4019" width="53.28515625" style="87" customWidth="1"/>
    <col min="4020" max="4023" width="9.28515625" style="87" customWidth="1"/>
    <col min="4024" max="4274" width="8.85546875" style="87"/>
    <col min="4275" max="4275" width="53.28515625" style="87" customWidth="1"/>
    <col min="4276" max="4279" width="9.28515625" style="87" customWidth="1"/>
    <col min="4280" max="4530" width="8.85546875" style="87"/>
    <col min="4531" max="4531" width="53.28515625" style="87" customWidth="1"/>
    <col min="4532" max="4535" width="9.28515625" style="87" customWidth="1"/>
    <col min="4536" max="4786" width="8.85546875" style="87"/>
    <col min="4787" max="4787" width="53.28515625" style="87" customWidth="1"/>
    <col min="4788" max="4791" width="9.28515625" style="87" customWidth="1"/>
    <col min="4792" max="5042" width="8.85546875" style="87"/>
    <col min="5043" max="5043" width="53.28515625" style="87" customWidth="1"/>
    <col min="5044" max="5047" width="9.28515625" style="87" customWidth="1"/>
    <col min="5048" max="5298" width="8.85546875" style="87"/>
    <col min="5299" max="5299" width="53.28515625" style="87" customWidth="1"/>
    <col min="5300" max="5303" width="9.28515625" style="87" customWidth="1"/>
    <col min="5304" max="5554" width="8.85546875" style="87"/>
    <col min="5555" max="5555" width="53.28515625" style="87" customWidth="1"/>
    <col min="5556" max="5559" width="9.28515625" style="87" customWidth="1"/>
    <col min="5560" max="5810" width="8.85546875" style="87"/>
    <col min="5811" max="5811" width="53.28515625" style="87" customWidth="1"/>
    <col min="5812" max="5815" width="9.28515625" style="87" customWidth="1"/>
    <col min="5816" max="6066" width="8.85546875" style="87"/>
    <col min="6067" max="6067" width="53.28515625" style="87" customWidth="1"/>
    <col min="6068" max="6071" width="9.28515625" style="87" customWidth="1"/>
    <col min="6072" max="6322" width="8.85546875" style="87"/>
    <col min="6323" max="6323" width="53.28515625" style="87" customWidth="1"/>
    <col min="6324" max="6327" width="9.28515625" style="87" customWidth="1"/>
    <col min="6328" max="6578" width="8.85546875" style="87"/>
    <col min="6579" max="6579" width="53.28515625" style="87" customWidth="1"/>
    <col min="6580" max="6583" width="9.28515625" style="87" customWidth="1"/>
    <col min="6584" max="6834" width="8.85546875" style="87"/>
    <col min="6835" max="6835" width="53.28515625" style="87" customWidth="1"/>
    <col min="6836" max="6839" width="9.28515625" style="87" customWidth="1"/>
    <col min="6840" max="7090" width="8.85546875" style="87"/>
    <col min="7091" max="7091" width="53.28515625" style="87" customWidth="1"/>
    <col min="7092" max="7095" width="9.28515625" style="87" customWidth="1"/>
    <col min="7096" max="7346" width="8.85546875" style="87"/>
    <col min="7347" max="7347" width="53.28515625" style="87" customWidth="1"/>
    <col min="7348" max="7351" width="9.28515625" style="87" customWidth="1"/>
    <col min="7352" max="7602" width="8.85546875" style="87"/>
    <col min="7603" max="7603" width="53.28515625" style="87" customWidth="1"/>
    <col min="7604" max="7607" width="9.28515625" style="87" customWidth="1"/>
    <col min="7608" max="7858" width="8.85546875" style="87"/>
    <col min="7859" max="7859" width="53.28515625" style="87" customWidth="1"/>
    <col min="7860" max="7863" width="9.28515625" style="87" customWidth="1"/>
    <col min="7864" max="8114" width="8.85546875" style="87"/>
    <col min="8115" max="8115" width="53.28515625" style="87" customWidth="1"/>
    <col min="8116" max="8119" width="9.28515625" style="87" customWidth="1"/>
    <col min="8120" max="8370" width="8.85546875" style="87"/>
    <col min="8371" max="8371" width="53.28515625" style="87" customWidth="1"/>
    <col min="8372" max="8375" width="9.28515625" style="87" customWidth="1"/>
    <col min="8376" max="8626" width="8.85546875" style="87"/>
    <col min="8627" max="8627" width="53.28515625" style="87" customWidth="1"/>
    <col min="8628" max="8631" width="9.28515625" style="87" customWidth="1"/>
    <col min="8632" max="8882" width="8.85546875" style="87"/>
    <col min="8883" max="8883" width="53.28515625" style="87" customWidth="1"/>
    <col min="8884" max="8887" width="9.28515625" style="87" customWidth="1"/>
    <col min="8888" max="9138" width="8.85546875" style="87"/>
    <col min="9139" max="9139" width="53.28515625" style="87" customWidth="1"/>
    <col min="9140" max="9143" width="9.28515625" style="87" customWidth="1"/>
    <col min="9144" max="9394" width="8.85546875" style="87"/>
    <col min="9395" max="9395" width="53.28515625" style="87" customWidth="1"/>
    <col min="9396" max="9399" width="9.28515625" style="87" customWidth="1"/>
    <col min="9400" max="9650" width="8.85546875" style="87"/>
    <col min="9651" max="9651" width="53.28515625" style="87" customWidth="1"/>
    <col min="9652" max="9655" width="9.28515625" style="87" customWidth="1"/>
    <col min="9656" max="9906" width="8.85546875" style="87"/>
    <col min="9907" max="9907" width="53.28515625" style="87" customWidth="1"/>
    <col min="9908" max="9911" width="9.28515625" style="87" customWidth="1"/>
    <col min="9912" max="10162" width="8.85546875" style="87"/>
    <col min="10163" max="10163" width="53.28515625" style="87" customWidth="1"/>
    <col min="10164" max="10167" width="9.28515625" style="87" customWidth="1"/>
    <col min="10168" max="10418" width="8.85546875" style="87"/>
    <col min="10419" max="10419" width="53.28515625" style="87" customWidth="1"/>
    <col min="10420" max="10423" width="9.28515625" style="87" customWidth="1"/>
    <col min="10424" max="10674" width="8.85546875" style="87"/>
    <col min="10675" max="10675" width="53.28515625" style="87" customWidth="1"/>
    <col min="10676" max="10679" width="9.28515625" style="87" customWidth="1"/>
    <col min="10680" max="10930" width="8.85546875" style="87"/>
    <col min="10931" max="10931" width="53.28515625" style="87" customWidth="1"/>
    <col min="10932" max="10935" width="9.28515625" style="87" customWidth="1"/>
    <col min="10936" max="11186" width="8.85546875" style="87"/>
    <col min="11187" max="11187" width="53.28515625" style="87" customWidth="1"/>
    <col min="11188" max="11191" width="9.28515625" style="87" customWidth="1"/>
    <col min="11192" max="11442" width="8.85546875" style="87"/>
    <col min="11443" max="11443" width="53.28515625" style="87" customWidth="1"/>
    <col min="11444" max="11447" width="9.28515625" style="87" customWidth="1"/>
    <col min="11448" max="11698" width="8.85546875" style="87"/>
    <col min="11699" max="11699" width="53.28515625" style="87" customWidth="1"/>
    <col min="11700" max="11703" width="9.28515625" style="87" customWidth="1"/>
    <col min="11704" max="11954" width="8.85546875" style="87"/>
    <col min="11955" max="11955" width="53.28515625" style="87" customWidth="1"/>
    <col min="11956" max="11959" width="9.28515625" style="87" customWidth="1"/>
    <col min="11960" max="12210" width="8.85546875" style="87"/>
    <col min="12211" max="12211" width="53.28515625" style="87" customWidth="1"/>
    <col min="12212" max="12215" width="9.28515625" style="87" customWidth="1"/>
    <col min="12216" max="12466" width="8.85546875" style="87"/>
    <col min="12467" max="12467" width="53.28515625" style="87" customWidth="1"/>
    <col min="12468" max="12471" width="9.28515625" style="87" customWidth="1"/>
    <col min="12472" max="12722" width="8.85546875" style="87"/>
    <col min="12723" max="12723" width="53.28515625" style="87" customWidth="1"/>
    <col min="12724" max="12727" width="9.28515625" style="87" customWidth="1"/>
    <col min="12728" max="12978" width="8.85546875" style="87"/>
    <col min="12979" max="12979" width="53.28515625" style="87" customWidth="1"/>
    <col min="12980" max="12983" width="9.28515625" style="87" customWidth="1"/>
    <col min="12984" max="13234" width="8.85546875" style="87"/>
    <col min="13235" max="13235" width="53.28515625" style="87" customWidth="1"/>
    <col min="13236" max="13239" width="9.28515625" style="87" customWidth="1"/>
    <col min="13240" max="13490" width="8.85546875" style="87"/>
    <col min="13491" max="13491" width="53.28515625" style="87" customWidth="1"/>
    <col min="13492" max="13495" width="9.28515625" style="87" customWidth="1"/>
    <col min="13496" max="13746" width="8.85546875" style="87"/>
    <col min="13747" max="13747" width="53.28515625" style="87" customWidth="1"/>
    <col min="13748" max="13751" width="9.28515625" style="87" customWidth="1"/>
    <col min="13752" max="14002" width="8.85546875" style="87"/>
    <col min="14003" max="14003" width="53.28515625" style="87" customWidth="1"/>
    <col min="14004" max="14007" width="9.28515625" style="87" customWidth="1"/>
    <col min="14008" max="14258" width="8.85546875" style="87"/>
    <col min="14259" max="14259" width="53.28515625" style="87" customWidth="1"/>
    <col min="14260" max="14263" width="9.28515625" style="87" customWidth="1"/>
    <col min="14264" max="14514" width="8.85546875" style="87"/>
    <col min="14515" max="14515" width="53.28515625" style="87" customWidth="1"/>
    <col min="14516" max="14519" width="9.28515625" style="87" customWidth="1"/>
    <col min="14520" max="14770" width="8.85546875" style="87"/>
    <col min="14771" max="14771" width="53.28515625" style="87" customWidth="1"/>
    <col min="14772" max="14775" width="9.28515625" style="87" customWidth="1"/>
    <col min="14776" max="15026" width="8.85546875" style="87"/>
    <col min="15027" max="15027" width="53.28515625" style="87" customWidth="1"/>
    <col min="15028" max="15031" width="9.28515625" style="87" customWidth="1"/>
    <col min="15032" max="15282" width="8.85546875" style="87"/>
    <col min="15283" max="15283" width="53.28515625" style="87" customWidth="1"/>
    <col min="15284" max="15287" width="9.28515625" style="87" customWidth="1"/>
    <col min="15288" max="15538" width="8.85546875" style="87"/>
    <col min="15539" max="15539" width="53.28515625" style="87" customWidth="1"/>
    <col min="15540" max="15543" width="9.28515625" style="87" customWidth="1"/>
    <col min="15544" max="15794" width="8.85546875" style="87"/>
    <col min="15795" max="15795" width="53.28515625" style="87" customWidth="1"/>
    <col min="15796" max="15799" width="9.28515625" style="87" customWidth="1"/>
    <col min="15800" max="16050" width="8.85546875" style="87"/>
    <col min="16051" max="16051" width="53.28515625" style="87" customWidth="1"/>
    <col min="16052" max="16055" width="9.28515625" style="87" customWidth="1"/>
    <col min="16056" max="16384" width="8.85546875" style="87"/>
  </cols>
  <sheetData>
    <row r="1" spans="1:5" ht="27.6" customHeight="1" x14ac:dyDescent="0.2">
      <c r="A1" s="1282" t="s">
        <v>1565</v>
      </c>
      <c r="B1" s="1282"/>
      <c r="C1" s="1282"/>
      <c r="D1" s="1282"/>
      <c r="E1" s="1282"/>
    </row>
    <row r="2" spans="1:5" ht="13.9" customHeight="1" x14ac:dyDescent="0.2">
      <c r="A2" s="1352" t="s">
        <v>1818</v>
      </c>
      <c r="B2" s="1352"/>
      <c r="C2" s="1352"/>
      <c r="D2" s="1352"/>
      <c r="E2" s="1352"/>
    </row>
    <row r="3" spans="1:5" s="88" customFormat="1" ht="34.15" customHeight="1" x14ac:dyDescent="0.2">
      <c r="A3" s="1353" t="s">
        <v>450</v>
      </c>
      <c r="B3" s="1355" t="s">
        <v>451</v>
      </c>
      <c r="C3" s="1356"/>
      <c r="D3" s="1355" t="s">
        <v>1625</v>
      </c>
      <c r="E3" s="1356"/>
    </row>
    <row r="4" spans="1:5" s="89" customFormat="1" x14ac:dyDescent="0.2">
      <c r="A4" s="1354"/>
      <c r="B4" s="677">
        <v>2023</v>
      </c>
      <c r="C4" s="677">
        <v>2024</v>
      </c>
      <c r="D4" s="677">
        <v>2023</v>
      </c>
      <c r="E4" s="677">
        <v>2024</v>
      </c>
    </row>
    <row r="5" spans="1:5" ht="17.649999999999999" customHeight="1" x14ac:dyDescent="0.2">
      <c r="A5" s="678" t="s">
        <v>453</v>
      </c>
      <c r="B5" s="679">
        <v>10.471285180643873</v>
      </c>
      <c r="C5" s="679">
        <v>9.9903735580226378</v>
      </c>
      <c r="D5" s="680">
        <v>3.38</v>
      </c>
      <c r="E5" s="680">
        <v>3.61</v>
      </c>
    </row>
    <row r="6" spans="1:5" ht="17.649999999999999" customHeight="1" x14ac:dyDescent="0.2">
      <c r="A6" s="681" t="s">
        <v>454</v>
      </c>
      <c r="B6" s="682">
        <v>30.408734602463607</v>
      </c>
      <c r="C6" s="682">
        <v>28.140642939150403</v>
      </c>
      <c r="D6" s="683">
        <v>3.67</v>
      </c>
      <c r="E6" s="683">
        <v>3.28</v>
      </c>
    </row>
    <row r="7" spans="1:5" ht="17.649999999999999" customHeight="1" x14ac:dyDescent="0.2">
      <c r="A7" s="681" t="s">
        <v>455</v>
      </c>
      <c r="B7" s="682">
        <v>7.0789103393932571</v>
      </c>
      <c r="C7" s="682">
        <v>7.4615143341070196</v>
      </c>
      <c r="D7" s="683">
        <v>4.43</v>
      </c>
      <c r="E7" s="683">
        <v>5.27</v>
      </c>
    </row>
    <row r="8" spans="1:5" ht="17.649999999999999" customHeight="1" x14ac:dyDescent="0.2">
      <c r="A8" s="684" t="s">
        <v>456</v>
      </c>
      <c r="B8" s="685">
        <v>7.1213836965795396</v>
      </c>
      <c r="C8" s="685">
        <v>7.7252336448598129</v>
      </c>
      <c r="D8" s="686">
        <v>5.34</v>
      </c>
      <c r="E8" s="686">
        <v>6.5</v>
      </c>
    </row>
    <row r="9" spans="1:5" ht="17.649999999999999" customHeight="1" x14ac:dyDescent="0.2">
      <c r="A9" s="681" t="s">
        <v>457</v>
      </c>
      <c r="B9" s="682">
        <v>9.6495836002562463</v>
      </c>
      <c r="C9" s="682">
        <v>9.0515278609946073</v>
      </c>
      <c r="D9" s="683">
        <v>0.44</v>
      </c>
      <c r="E9" s="683">
        <v>0.42</v>
      </c>
    </row>
    <row r="10" spans="1:5" ht="17.649999999999999" customHeight="1" x14ac:dyDescent="0.2">
      <c r="A10" s="681" t="s">
        <v>458</v>
      </c>
      <c r="B10" s="682">
        <v>10.723782234957021</v>
      </c>
      <c r="C10" s="682">
        <v>11.710123160108141</v>
      </c>
      <c r="D10" s="683">
        <v>6.11</v>
      </c>
      <c r="E10" s="683">
        <v>7.11</v>
      </c>
    </row>
    <row r="11" spans="1:5" ht="17.649999999999999" customHeight="1" x14ac:dyDescent="0.2">
      <c r="A11" s="684" t="s">
        <v>459</v>
      </c>
      <c r="B11" s="685">
        <v>11.137248643472709</v>
      </c>
      <c r="C11" s="685">
        <v>12.195302013422818</v>
      </c>
      <c r="D11" s="687">
        <v>6.42</v>
      </c>
      <c r="E11" s="687">
        <v>7.6</v>
      </c>
    </row>
    <row r="12" spans="1:5" ht="17.649999999999999" customHeight="1" x14ac:dyDescent="0.2">
      <c r="A12" s="684" t="s">
        <v>460</v>
      </c>
      <c r="B12" s="685">
        <v>11.196236559139784</v>
      </c>
      <c r="C12" s="685">
        <v>10.83375314861461</v>
      </c>
      <c r="D12" s="687">
        <v>4.62</v>
      </c>
      <c r="E12" s="687">
        <v>2.46</v>
      </c>
    </row>
    <row r="13" spans="1:5" ht="17.649999999999999" customHeight="1" x14ac:dyDescent="0.2">
      <c r="A13" s="684" t="s">
        <v>461</v>
      </c>
      <c r="B13" s="685">
        <v>11.109500190766882</v>
      </c>
      <c r="C13" s="685">
        <v>12.469703131354208</v>
      </c>
      <c r="D13" s="687">
        <v>6.85</v>
      </c>
      <c r="E13" s="687">
        <v>8.52</v>
      </c>
    </row>
    <row r="14" spans="1:5" ht="17.649999999999999" customHeight="1" x14ac:dyDescent="0.2">
      <c r="A14" s="688" t="s">
        <v>462</v>
      </c>
      <c r="B14" s="685">
        <v>10.833333333333334</v>
      </c>
      <c r="C14" s="685">
        <v>7.1428571428571432</v>
      </c>
      <c r="D14" s="689" t="s">
        <v>210</v>
      </c>
      <c r="E14" s="689" t="s">
        <v>210</v>
      </c>
    </row>
    <row r="15" spans="1:5" ht="17.649999999999999" customHeight="1" x14ac:dyDescent="0.2">
      <c r="A15" s="681" t="s">
        <v>463</v>
      </c>
      <c r="B15" s="682">
        <v>40.797175639894085</v>
      </c>
      <c r="C15" s="682">
        <v>31.347977684797769</v>
      </c>
      <c r="D15" s="689" t="s">
        <v>210</v>
      </c>
      <c r="E15" s="689" t="s">
        <v>210</v>
      </c>
    </row>
    <row r="16" spans="1:5" ht="17.649999999999999" customHeight="1" x14ac:dyDescent="0.2">
      <c r="A16" s="681" t="s">
        <v>464</v>
      </c>
      <c r="B16" s="682">
        <v>9.3454636091724819</v>
      </c>
      <c r="C16" s="682">
        <v>11.893026565464895</v>
      </c>
      <c r="D16" s="683">
        <v>5.33</v>
      </c>
      <c r="E16" s="683">
        <v>10.55</v>
      </c>
    </row>
    <row r="17" spans="1:16313" ht="30.6" customHeight="1" x14ac:dyDescent="0.2">
      <c r="A17" s="688" t="s">
        <v>465</v>
      </c>
      <c r="B17" s="685">
        <v>7.1196013289036548</v>
      </c>
      <c r="C17" s="685">
        <v>6.6</v>
      </c>
      <c r="D17" s="689" t="s">
        <v>210</v>
      </c>
      <c r="E17" s="689" t="s">
        <v>210</v>
      </c>
    </row>
    <row r="18" spans="1:16313" ht="17.649999999999999" customHeight="1" x14ac:dyDescent="0.2">
      <c r="A18" s="681" t="s">
        <v>466</v>
      </c>
      <c r="B18" s="682">
        <v>3.391785879095524</v>
      </c>
      <c r="C18" s="682">
        <v>2.4733984799131381</v>
      </c>
      <c r="D18" s="689" t="s">
        <v>210</v>
      </c>
      <c r="E18" s="689" t="s">
        <v>210</v>
      </c>
    </row>
    <row r="19" spans="1:16313" ht="17.649999999999999" customHeight="1" x14ac:dyDescent="0.2">
      <c r="A19" s="684" t="s">
        <v>467</v>
      </c>
      <c r="B19" s="685">
        <v>3.3433395872420264</v>
      </c>
      <c r="C19" s="685">
        <v>2.5</v>
      </c>
      <c r="D19" s="689" t="s">
        <v>210</v>
      </c>
      <c r="E19" s="689" t="s">
        <v>210</v>
      </c>
    </row>
    <row r="20" spans="1:16313" ht="17.649999999999999" customHeight="1" x14ac:dyDescent="0.2">
      <c r="A20" s="684" t="s">
        <v>468</v>
      </c>
      <c r="B20" s="685">
        <v>4.6186046511627907</v>
      </c>
      <c r="C20" s="685">
        <v>4.1628787878787881</v>
      </c>
      <c r="D20" s="689" t="s">
        <v>210</v>
      </c>
      <c r="E20" s="689" t="s">
        <v>210</v>
      </c>
    </row>
    <row r="21" spans="1:16313" ht="17.649999999999999" customHeight="1" x14ac:dyDescent="0.2">
      <c r="A21" s="681" t="s">
        <v>469</v>
      </c>
      <c r="B21" s="682">
        <v>8.672941176470589</v>
      </c>
      <c r="C21" s="682">
        <v>9.5603015075376891</v>
      </c>
      <c r="D21" s="683">
        <v>0.47</v>
      </c>
      <c r="E21" s="683">
        <v>0.75</v>
      </c>
    </row>
    <row r="22" spans="1:16313" ht="17.649999999999999" customHeight="1" x14ac:dyDescent="0.2">
      <c r="A22" s="681" t="s">
        <v>470</v>
      </c>
      <c r="B22" s="682">
        <v>9.9</v>
      </c>
      <c r="C22" s="682">
        <v>10.129301225810465</v>
      </c>
      <c r="D22" s="683">
        <v>6.52</v>
      </c>
      <c r="E22" s="683">
        <v>6.54</v>
      </c>
      <c r="F22" s="90"/>
    </row>
    <row r="23" spans="1:16313" ht="30.6" customHeight="1" x14ac:dyDescent="0.2">
      <c r="A23" s="684" t="s">
        <v>471</v>
      </c>
      <c r="B23" s="685">
        <v>9.012715712988193</v>
      </c>
      <c r="C23" s="685">
        <v>9</v>
      </c>
      <c r="D23" s="683">
        <v>0.49</v>
      </c>
      <c r="E23" s="683">
        <v>6.5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  <c r="IZ23" s="91"/>
      <c r="JA23" s="91"/>
      <c r="JB23" s="91"/>
      <c r="JC23" s="91"/>
      <c r="JD23" s="91"/>
      <c r="JE23" s="91"/>
      <c r="JF23" s="91"/>
      <c r="JG23" s="91"/>
      <c r="JH23" s="91"/>
      <c r="JI23" s="91"/>
      <c r="JJ23" s="91"/>
      <c r="JK23" s="91"/>
      <c r="JL23" s="91"/>
      <c r="JM23" s="91"/>
      <c r="JN23" s="91"/>
      <c r="JO23" s="91"/>
      <c r="JP23" s="91"/>
      <c r="JQ23" s="91"/>
      <c r="JR23" s="91"/>
      <c r="JS23" s="91"/>
      <c r="JT23" s="91"/>
      <c r="JU23" s="91"/>
      <c r="JV23" s="91"/>
      <c r="JW23" s="91"/>
      <c r="JX23" s="91"/>
      <c r="JY23" s="91"/>
      <c r="JZ23" s="91"/>
      <c r="KA23" s="91"/>
      <c r="KB23" s="91"/>
      <c r="KC23" s="91"/>
      <c r="KD23" s="91"/>
      <c r="KE23" s="91"/>
      <c r="KF23" s="91"/>
      <c r="KG23" s="91"/>
      <c r="KH23" s="91"/>
      <c r="KI23" s="91"/>
      <c r="KJ23" s="91"/>
      <c r="KK23" s="91"/>
      <c r="KL23" s="91"/>
      <c r="KM23" s="91"/>
      <c r="KN23" s="91"/>
      <c r="KO23" s="91"/>
      <c r="KP23" s="91"/>
      <c r="KQ23" s="91"/>
      <c r="KR23" s="91"/>
      <c r="KS23" s="91"/>
      <c r="KT23" s="91"/>
      <c r="KU23" s="91"/>
      <c r="KV23" s="91"/>
      <c r="KW23" s="91"/>
      <c r="KX23" s="91"/>
      <c r="KY23" s="91"/>
      <c r="KZ23" s="91"/>
      <c r="LA23" s="91"/>
      <c r="LB23" s="91"/>
      <c r="LC23" s="91"/>
      <c r="LD23" s="91"/>
      <c r="LE23" s="91"/>
      <c r="LF23" s="91"/>
      <c r="LG23" s="91"/>
      <c r="LH23" s="91"/>
      <c r="LI23" s="91"/>
      <c r="LJ23" s="91"/>
      <c r="LK23" s="91"/>
      <c r="LL23" s="91"/>
      <c r="LM23" s="91"/>
      <c r="LN23" s="91"/>
      <c r="LO23" s="91"/>
      <c r="LP23" s="91"/>
      <c r="LQ23" s="91"/>
      <c r="LR23" s="91"/>
      <c r="LS23" s="91"/>
      <c r="LT23" s="91"/>
      <c r="LU23" s="91"/>
      <c r="LV23" s="91"/>
      <c r="LW23" s="91"/>
      <c r="LX23" s="91"/>
      <c r="LY23" s="91"/>
      <c r="LZ23" s="91"/>
      <c r="MA23" s="91"/>
      <c r="MB23" s="91"/>
      <c r="MC23" s="91"/>
      <c r="MD23" s="91"/>
      <c r="ME23" s="91"/>
      <c r="MF23" s="91"/>
      <c r="MG23" s="91"/>
      <c r="MH23" s="91"/>
      <c r="MI23" s="91"/>
      <c r="MJ23" s="91"/>
      <c r="MK23" s="91"/>
      <c r="ML23" s="91"/>
      <c r="MM23" s="91"/>
      <c r="MN23" s="91"/>
      <c r="MO23" s="91"/>
      <c r="MP23" s="91"/>
      <c r="MQ23" s="91"/>
      <c r="MR23" s="91"/>
      <c r="MS23" s="91"/>
      <c r="MT23" s="91"/>
      <c r="MU23" s="91"/>
      <c r="MV23" s="91"/>
      <c r="MW23" s="91"/>
      <c r="MX23" s="91"/>
      <c r="MY23" s="91"/>
      <c r="MZ23" s="91"/>
      <c r="NA23" s="91"/>
      <c r="NB23" s="91"/>
      <c r="NC23" s="91"/>
      <c r="ND23" s="91"/>
      <c r="NE23" s="91"/>
      <c r="NF23" s="91"/>
      <c r="NG23" s="91"/>
      <c r="NH23" s="91"/>
      <c r="NI23" s="91"/>
      <c r="NJ23" s="91"/>
      <c r="NK23" s="91"/>
      <c r="NL23" s="91"/>
      <c r="NM23" s="91"/>
      <c r="NN23" s="91"/>
      <c r="NO23" s="91"/>
      <c r="NP23" s="91"/>
      <c r="NQ23" s="91"/>
      <c r="NR23" s="91"/>
      <c r="NS23" s="91"/>
      <c r="NT23" s="91"/>
      <c r="NU23" s="91"/>
      <c r="NV23" s="91"/>
      <c r="NW23" s="91"/>
      <c r="NX23" s="91"/>
      <c r="NY23" s="91"/>
      <c r="NZ23" s="91"/>
      <c r="OA23" s="91"/>
      <c r="OB23" s="91"/>
      <c r="OC23" s="91"/>
      <c r="OD23" s="91"/>
      <c r="OE23" s="91"/>
      <c r="OF23" s="91"/>
      <c r="OG23" s="91"/>
      <c r="OH23" s="91"/>
      <c r="OI23" s="91"/>
      <c r="OJ23" s="91"/>
      <c r="OK23" s="91"/>
      <c r="OL23" s="91"/>
      <c r="OM23" s="91"/>
      <c r="ON23" s="91"/>
      <c r="OO23" s="91"/>
      <c r="OP23" s="91"/>
      <c r="OQ23" s="91"/>
      <c r="OR23" s="91"/>
      <c r="OS23" s="91"/>
      <c r="OT23" s="91"/>
      <c r="OU23" s="91"/>
      <c r="OV23" s="91"/>
      <c r="OW23" s="91"/>
      <c r="OX23" s="91"/>
      <c r="OY23" s="91"/>
      <c r="OZ23" s="91"/>
      <c r="PA23" s="91"/>
      <c r="PB23" s="91"/>
      <c r="PC23" s="91"/>
      <c r="PD23" s="91"/>
      <c r="PE23" s="91"/>
      <c r="PF23" s="91"/>
      <c r="PG23" s="91"/>
      <c r="PH23" s="91"/>
      <c r="PI23" s="91"/>
      <c r="PJ23" s="91"/>
      <c r="PK23" s="91"/>
      <c r="PL23" s="91"/>
      <c r="PM23" s="91"/>
      <c r="PN23" s="91"/>
      <c r="PO23" s="91"/>
      <c r="PP23" s="91"/>
      <c r="PQ23" s="91"/>
      <c r="PR23" s="91"/>
      <c r="PS23" s="91"/>
      <c r="PT23" s="91"/>
      <c r="PU23" s="91"/>
      <c r="PV23" s="91"/>
      <c r="PW23" s="91"/>
      <c r="PX23" s="91"/>
      <c r="PY23" s="91"/>
      <c r="PZ23" s="91"/>
      <c r="QA23" s="91"/>
      <c r="QB23" s="91"/>
      <c r="QC23" s="91"/>
      <c r="QD23" s="91"/>
      <c r="QE23" s="91"/>
      <c r="QF23" s="91"/>
      <c r="QG23" s="91"/>
      <c r="QH23" s="91"/>
      <c r="QI23" s="91"/>
      <c r="QJ23" s="91"/>
      <c r="QK23" s="91"/>
      <c r="QL23" s="91"/>
      <c r="QM23" s="91"/>
      <c r="QN23" s="91"/>
      <c r="QO23" s="91"/>
      <c r="QP23" s="91"/>
      <c r="QQ23" s="91"/>
      <c r="QR23" s="91"/>
      <c r="QS23" s="91"/>
      <c r="QT23" s="91"/>
      <c r="QU23" s="91"/>
      <c r="QV23" s="91"/>
      <c r="QW23" s="91"/>
      <c r="QX23" s="91"/>
      <c r="QY23" s="91"/>
      <c r="QZ23" s="91"/>
      <c r="RA23" s="91"/>
      <c r="RB23" s="91"/>
      <c r="RC23" s="91"/>
      <c r="RD23" s="91"/>
      <c r="RE23" s="91"/>
      <c r="RF23" s="91"/>
      <c r="RG23" s="91"/>
      <c r="RH23" s="91"/>
      <c r="RI23" s="91"/>
      <c r="RJ23" s="91"/>
      <c r="RK23" s="91"/>
      <c r="RL23" s="91"/>
      <c r="RM23" s="91"/>
      <c r="RN23" s="91"/>
      <c r="RO23" s="91"/>
      <c r="RP23" s="91"/>
      <c r="RQ23" s="91"/>
      <c r="RR23" s="91"/>
      <c r="RS23" s="91"/>
      <c r="RT23" s="91"/>
      <c r="RU23" s="91"/>
      <c r="RV23" s="91"/>
      <c r="RW23" s="91"/>
      <c r="RX23" s="91"/>
      <c r="RY23" s="91"/>
      <c r="RZ23" s="91"/>
      <c r="SA23" s="91"/>
      <c r="SB23" s="91"/>
      <c r="SC23" s="91"/>
      <c r="SD23" s="91"/>
      <c r="SE23" s="91"/>
      <c r="SF23" s="91"/>
      <c r="SG23" s="91"/>
      <c r="SH23" s="91"/>
      <c r="SI23" s="91"/>
      <c r="SJ23" s="91"/>
      <c r="SK23" s="91"/>
      <c r="SL23" s="91"/>
      <c r="SM23" s="91"/>
      <c r="SN23" s="91"/>
      <c r="SO23" s="91"/>
      <c r="SP23" s="91"/>
      <c r="SQ23" s="91"/>
      <c r="SR23" s="91"/>
      <c r="SS23" s="91"/>
      <c r="ST23" s="91"/>
      <c r="SU23" s="91"/>
      <c r="SV23" s="91"/>
      <c r="SW23" s="91"/>
      <c r="SX23" s="91"/>
      <c r="SY23" s="91"/>
      <c r="SZ23" s="91"/>
      <c r="TA23" s="91"/>
      <c r="TB23" s="91"/>
      <c r="TC23" s="91"/>
      <c r="TD23" s="91"/>
      <c r="TE23" s="91"/>
      <c r="TF23" s="91"/>
      <c r="TG23" s="91"/>
      <c r="TH23" s="91"/>
      <c r="TI23" s="91"/>
      <c r="TJ23" s="91"/>
      <c r="TK23" s="91"/>
      <c r="TL23" s="91"/>
      <c r="TM23" s="91"/>
      <c r="TN23" s="91"/>
      <c r="TO23" s="91"/>
      <c r="TP23" s="91"/>
      <c r="TQ23" s="91"/>
      <c r="TR23" s="91"/>
      <c r="TS23" s="91"/>
      <c r="TT23" s="91"/>
      <c r="TU23" s="91"/>
      <c r="TV23" s="91"/>
      <c r="TW23" s="91"/>
      <c r="TX23" s="91"/>
      <c r="TY23" s="91"/>
      <c r="TZ23" s="91"/>
      <c r="UA23" s="91"/>
      <c r="UB23" s="91"/>
      <c r="UC23" s="91"/>
      <c r="UD23" s="91"/>
      <c r="UE23" s="91"/>
      <c r="UF23" s="91"/>
      <c r="UG23" s="91"/>
      <c r="UH23" s="91"/>
      <c r="UI23" s="91"/>
      <c r="UJ23" s="91"/>
      <c r="UK23" s="91"/>
      <c r="UL23" s="91"/>
      <c r="UM23" s="91"/>
      <c r="UN23" s="91"/>
      <c r="UO23" s="91"/>
      <c r="UP23" s="91"/>
      <c r="UQ23" s="91"/>
      <c r="UR23" s="91"/>
      <c r="US23" s="91"/>
      <c r="UT23" s="91"/>
      <c r="UU23" s="91"/>
      <c r="UV23" s="91"/>
      <c r="UW23" s="91"/>
      <c r="UX23" s="91"/>
      <c r="UY23" s="91"/>
      <c r="UZ23" s="91"/>
      <c r="VA23" s="91"/>
      <c r="VB23" s="91"/>
      <c r="VC23" s="91"/>
      <c r="VD23" s="91"/>
      <c r="VE23" s="91"/>
      <c r="VF23" s="91"/>
      <c r="VG23" s="91"/>
      <c r="VH23" s="91"/>
      <c r="VI23" s="91"/>
      <c r="VJ23" s="91"/>
      <c r="VK23" s="91"/>
      <c r="VL23" s="91"/>
      <c r="VM23" s="91"/>
      <c r="VN23" s="91"/>
      <c r="VO23" s="91"/>
      <c r="VP23" s="91"/>
      <c r="VQ23" s="91"/>
      <c r="VR23" s="91"/>
      <c r="VS23" s="91"/>
      <c r="VT23" s="91"/>
      <c r="VU23" s="91"/>
      <c r="VV23" s="91"/>
      <c r="VW23" s="91"/>
      <c r="VX23" s="91"/>
      <c r="VY23" s="91"/>
      <c r="VZ23" s="91"/>
      <c r="WA23" s="91"/>
      <c r="WB23" s="91"/>
      <c r="WC23" s="91"/>
      <c r="WD23" s="91"/>
      <c r="WE23" s="91"/>
      <c r="WF23" s="91"/>
      <c r="WG23" s="91"/>
      <c r="WH23" s="91"/>
      <c r="WI23" s="91"/>
      <c r="WJ23" s="91"/>
      <c r="WK23" s="91"/>
      <c r="WL23" s="91"/>
      <c r="WM23" s="91"/>
      <c r="WN23" s="91"/>
      <c r="WO23" s="91"/>
      <c r="WP23" s="91"/>
      <c r="WQ23" s="91"/>
      <c r="WR23" s="91"/>
      <c r="WS23" s="91"/>
      <c r="WT23" s="91"/>
      <c r="WU23" s="91"/>
      <c r="WV23" s="91"/>
      <c r="WW23" s="91"/>
      <c r="WX23" s="91"/>
      <c r="WY23" s="91"/>
      <c r="WZ23" s="91"/>
      <c r="XA23" s="91"/>
      <c r="XB23" s="91"/>
      <c r="XC23" s="91"/>
      <c r="XD23" s="91"/>
      <c r="XE23" s="91"/>
      <c r="XF23" s="91"/>
      <c r="XG23" s="91"/>
      <c r="XH23" s="91"/>
      <c r="XI23" s="91"/>
      <c r="XJ23" s="91"/>
      <c r="XK23" s="91"/>
      <c r="XL23" s="91"/>
      <c r="XM23" s="91"/>
      <c r="XN23" s="91"/>
      <c r="XO23" s="91"/>
      <c r="XP23" s="91"/>
      <c r="XQ23" s="91"/>
      <c r="XR23" s="91"/>
      <c r="XS23" s="91"/>
      <c r="XT23" s="91"/>
      <c r="XU23" s="91"/>
      <c r="XV23" s="91"/>
      <c r="XW23" s="91"/>
      <c r="XX23" s="91"/>
      <c r="XY23" s="91"/>
      <c r="XZ23" s="91"/>
      <c r="YA23" s="91"/>
      <c r="YB23" s="91"/>
      <c r="YC23" s="91"/>
      <c r="YD23" s="91"/>
      <c r="YE23" s="91"/>
      <c r="YF23" s="91"/>
      <c r="YG23" s="91"/>
      <c r="YH23" s="91"/>
      <c r="YI23" s="91"/>
      <c r="YJ23" s="91"/>
      <c r="YK23" s="91"/>
      <c r="YL23" s="91"/>
      <c r="YM23" s="91"/>
      <c r="YN23" s="91"/>
      <c r="YO23" s="91"/>
      <c r="YP23" s="91"/>
      <c r="YQ23" s="91"/>
      <c r="YR23" s="91"/>
      <c r="YS23" s="91"/>
      <c r="YT23" s="91"/>
      <c r="YU23" s="91"/>
      <c r="YV23" s="91"/>
      <c r="YW23" s="91"/>
      <c r="YX23" s="91"/>
      <c r="YY23" s="91"/>
      <c r="YZ23" s="91"/>
      <c r="ZA23" s="91"/>
      <c r="ZB23" s="91"/>
      <c r="ZC23" s="91"/>
      <c r="ZD23" s="91"/>
      <c r="ZE23" s="91"/>
      <c r="ZF23" s="91"/>
      <c r="ZG23" s="91"/>
      <c r="ZH23" s="91"/>
      <c r="ZI23" s="91"/>
      <c r="ZJ23" s="91"/>
      <c r="ZK23" s="91"/>
      <c r="ZL23" s="91"/>
      <c r="ZM23" s="91"/>
      <c r="ZN23" s="91"/>
      <c r="ZO23" s="91"/>
      <c r="ZP23" s="91"/>
      <c r="ZQ23" s="91"/>
      <c r="ZR23" s="91"/>
      <c r="ZS23" s="91"/>
      <c r="ZT23" s="91"/>
      <c r="ZU23" s="91"/>
      <c r="ZV23" s="91"/>
      <c r="ZW23" s="91"/>
      <c r="ZX23" s="91"/>
      <c r="ZY23" s="91"/>
      <c r="ZZ23" s="91"/>
      <c r="AAA23" s="91"/>
      <c r="AAB23" s="91"/>
      <c r="AAC23" s="91"/>
      <c r="AAD23" s="91"/>
      <c r="AAE23" s="91"/>
      <c r="AAF23" s="91"/>
      <c r="AAG23" s="91"/>
      <c r="AAH23" s="91"/>
      <c r="AAI23" s="91"/>
      <c r="AAJ23" s="91"/>
      <c r="AAK23" s="91"/>
      <c r="AAL23" s="91"/>
      <c r="AAM23" s="91"/>
      <c r="AAN23" s="91"/>
      <c r="AAO23" s="91"/>
      <c r="AAP23" s="91"/>
      <c r="AAQ23" s="91"/>
      <c r="AAR23" s="91"/>
      <c r="AAS23" s="91"/>
      <c r="AAT23" s="91"/>
      <c r="AAU23" s="91"/>
      <c r="AAV23" s="91"/>
      <c r="AAW23" s="91"/>
      <c r="AAX23" s="91"/>
      <c r="AAY23" s="91"/>
      <c r="AAZ23" s="91"/>
      <c r="ABA23" s="91"/>
      <c r="ABB23" s="91"/>
      <c r="ABC23" s="91"/>
      <c r="ABD23" s="91"/>
      <c r="ABE23" s="91"/>
      <c r="ABF23" s="91"/>
      <c r="ABG23" s="91"/>
      <c r="ABH23" s="91"/>
      <c r="ABI23" s="91"/>
      <c r="ABJ23" s="91"/>
      <c r="ABK23" s="91"/>
      <c r="ABL23" s="91"/>
      <c r="ABM23" s="91"/>
      <c r="ABN23" s="91"/>
      <c r="ABO23" s="91"/>
      <c r="ABP23" s="91"/>
      <c r="ABQ23" s="91"/>
      <c r="ABR23" s="91"/>
      <c r="ABS23" s="91"/>
      <c r="ABT23" s="91"/>
      <c r="ABU23" s="91"/>
      <c r="ABV23" s="91"/>
      <c r="ABW23" s="91"/>
      <c r="ABX23" s="91"/>
      <c r="ABY23" s="91"/>
      <c r="ABZ23" s="91"/>
      <c r="ACA23" s="91"/>
      <c r="ACB23" s="91"/>
      <c r="ACC23" s="91"/>
      <c r="ACD23" s="91"/>
      <c r="ACE23" s="91"/>
      <c r="ACF23" s="91"/>
      <c r="ACG23" s="91"/>
      <c r="ACH23" s="91"/>
      <c r="ACI23" s="91"/>
      <c r="ACJ23" s="91"/>
      <c r="ACK23" s="91"/>
      <c r="ACL23" s="91"/>
      <c r="ACM23" s="91"/>
      <c r="ACN23" s="91"/>
      <c r="ACO23" s="91"/>
      <c r="ACP23" s="91"/>
      <c r="ACQ23" s="91"/>
      <c r="ACR23" s="91"/>
      <c r="ACS23" s="91"/>
      <c r="ACT23" s="91"/>
      <c r="ACU23" s="91"/>
      <c r="ACV23" s="91"/>
      <c r="ACW23" s="91"/>
      <c r="ACX23" s="91"/>
      <c r="ACY23" s="91"/>
      <c r="ACZ23" s="91"/>
      <c r="ADA23" s="91"/>
      <c r="ADB23" s="91"/>
      <c r="ADC23" s="91"/>
      <c r="ADD23" s="91"/>
      <c r="ADE23" s="91"/>
      <c r="ADF23" s="91"/>
      <c r="ADG23" s="91"/>
      <c r="ADH23" s="91"/>
      <c r="ADI23" s="91"/>
      <c r="ADJ23" s="91"/>
      <c r="ADK23" s="91"/>
      <c r="ADL23" s="91"/>
      <c r="ADM23" s="91"/>
      <c r="ADN23" s="91"/>
      <c r="ADO23" s="91"/>
      <c r="ADP23" s="91"/>
      <c r="ADQ23" s="91"/>
      <c r="ADR23" s="91"/>
      <c r="ADS23" s="91"/>
      <c r="ADT23" s="91"/>
      <c r="ADU23" s="91"/>
      <c r="ADV23" s="91"/>
      <c r="ADW23" s="91"/>
      <c r="ADX23" s="91"/>
      <c r="ADY23" s="91"/>
      <c r="ADZ23" s="91"/>
      <c r="AEA23" s="91"/>
      <c r="AEB23" s="91"/>
      <c r="AEC23" s="91"/>
      <c r="AED23" s="91"/>
      <c r="AEE23" s="91"/>
      <c r="AEF23" s="91"/>
      <c r="AEG23" s="91"/>
      <c r="AEH23" s="91"/>
      <c r="AEI23" s="91"/>
      <c r="AEJ23" s="91"/>
      <c r="AEK23" s="91"/>
      <c r="AEL23" s="91"/>
      <c r="AEM23" s="91"/>
      <c r="AEN23" s="91"/>
      <c r="AEO23" s="91"/>
      <c r="AEP23" s="91"/>
      <c r="AEQ23" s="91"/>
      <c r="AER23" s="91"/>
      <c r="AES23" s="91"/>
      <c r="AET23" s="91"/>
      <c r="AEU23" s="91"/>
      <c r="AEV23" s="91"/>
      <c r="AEW23" s="91"/>
      <c r="AEX23" s="91"/>
      <c r="AEY23" s="91"/>
      <c r="AEZ23" s="91"/>
      <c r="AFA23" s="91"/>
      <c r="AFB23" s="91"/>
      <c r="AFC23" s="91"/>
      <c r="AFD23" s="91"/>
      <c r="AFE23" s="91"/>
      <c r="AFF23" s="91"/>
      <c r="AFG23" s="91"/>
      <c r="AFH23" s="91"/>
      <c r="AFI23" s="91"/>
      <c r="AFJ23" s="91"/>
      <c r="AFK23" s="91"/>
      <c r="AFL23" s="91"/>
      <c r="AFM23" s="91"/>
      <c r="AFN23" s="91"/>
      <c r="AFO23" s="91"/>
      <c r="AFP23" s="91"/>
      <c r="AFQ23" s="91"/>
      <c r="AFR23" s="91"/>
      <c r="AFS23" s="91"/>
      <c r="AFT23" s="91"/>
      <c r="AFU23" s="91"/>
      <c r="AFV23" s="91"/>
      <c r="AFW23" s="91"/>
      <c r="AFX23" s="91"/>
      <c r="AFY23" s="91"/>
      <c r="AFZ23" s="91"/>
      <c r="AGA23" s="91"/>
      <c r="AGB23" s="91"/>
      <c r="AGC23" s="91"/>
      <c r="AGD23" s="91"/>
      <c r="AGE23" s="91"/>
      <c r="AGF23" s="91"/>
      <c r="AGG23" s="91"/>
      <c r="AGH23" s="91"/>
      <c r="AGI23" s="91"/>
      <c r="AGJ23" s="91"/>
      <c r="AGK23" s="91"/>
      <c r="AGL23" s="91"/>
      <c r="AGM23" s="91"/>
      <c r="AGN23" s="91"/>
      <c r="AGO23" s="91"/>
      <c r="AGP23" s="91"/>
      <c r="AGQ23" s="91"/>
      <c r="AGR23" s="91"/>
      <c r="AGS23" s="91"/>
      <c r="AGT23" s="91"/>
      <c r="AGU23" s="91"/>
      <c r="AGV23" s="91"/>
      <c r="AGW23" s="91"/>
      <c r="AGX23" s="91"/>
      <c r="AGY23" s="91"/>
      <c r="AGZ23" s="91"/>
      <c r="AHA23" s="91"/>
      <c r="AHB23" s="91"/>
      <c r="AHC23" s="91"/>
      <c r="AHD23" s="91"/>
      <c r="AHE23" s="91"/>
      <c r="AHF23" s="91"/>
      <c r="AHG23" s="91"/>
      <c r="AHH23" s="91"/>
      <c r="AHI23" s="91"/>
      <c r="AHJ23" s="91"/>
      <c r="AHK23" s="91"/>
      <c r="AHL23" s="91"/>
      <c r="AHM23" s="91"/>
      <c r="AHN23" s="91"/>
      <c r="AHO23" s="91"/>
      <c r="AHP23" s="91"/>
      <c r="AHQ23" s="91"/>
      <c r="AHR23" s="91"/>
      <c r="AHS23" s="91"/>
      <c r="AHT23" s="91"/>
      <c r="AHU23" s="91"/>
      <c r="AHV23" s="91"/>
      <c r="AHW23" s="91"/>
      <c r="AHX23" s="91"/>
      <c r="AHY23" s="91"/>
      <c r="AHZ23" s="91"/>
      <c r="AIA23" s="91"/>
      <c r="AIB23" s="91"/>
      <c r="AIC23" s="91"/>
      <c r="AID23" s="91"/>
      <c r="AIE23" s="91"/>
      <c r="AIF23" s="91"/>
      <c r="AIG23" s="91"/>
      <c r="AIH23" s="91"/>
      <c r="AII23" s="91"/>
      <c r="AIJ23" s="91"/>
      <c r="AIK23" s="91"/>
      <c r="AIL23" s="91"/>
      <c r="AIM23" s="91"/>
      <c r="AIN23" s="91"/>
      <c r="AIO23" s="91"/>
      <c r="AIP23" s="91"/>
      <c r="AIQ23" s="91"/>
      <c r="AIR23" s="91"/>
      <c r="AIS23" s="91"/>
      <c r="AIT23" s="91"/>
      <c r="AIU23" s="91"/>
      <c r="AIV23" s="91"/>
      <c r="AIW23" s="91"/>
      <c r="AIX23" s="91"/>
      <c r="AIY23" s="91"/>
      <c r="AIZ23" s="91"/>
      <c r="AJA23" s="91"/>
      <c r="AJB23" s="91"/>
      <c r="AJC23" s="91"/>
      <c r="AJD23" s="91"/>
      <c r="AJE23" s="91"/>
      <c r="AJF23" s="91"/>
      <c r="AJG23" s="91"/>
      <c r="AJH23" s="91"/>
      <c r="AJI23" s="91"/>
      <c r="AJJ23" s="91"/>
      <c r="AJK23" s="91"/>
      <c r="AJL23" s="91"/>
      <c r="AJM23" s="91"/>
      <c r="AJN23" s="91"/>
      <c r="AJO23" s="91"/>
      <c r="AJP23" s="91"/>
      <c r="AJQ23" s="91"/>
      <c r="AJR23" s="91"/>
      <c r="AJS23" s="91"/>
      <c r="AJT23" s="91"/>
      <c r="AJU23" s="91"/>
      <c r="AJV23" s="91"/>
      <c r="AJW23" s="91"/>
      <c r="AJX23" s="91"/>
      <c r="AJY23" s="91"/>
      <c r="AJZ23" s="91"/>
      <c r="AKA23" s="91"/>
      <c r="AKB23" s="91"/>
      <c r="AKC23" s="91"/>
      <c r="AKD23" s="91"/>
      <c r="AKE23" s="91"/>
      <c r="AKF23" s="91"/>
      <c r="AKG23" s="91"/>
      <c r="AKH23" s="91"/>
      <c r="AKI23" s="91"/>
      <c r="AKJ23" s="91"/>
      <c r="AKK23" s="91"/>
      <c r="AKL23" s="91"/>
      <c r="AKM23" s="91"/>
      <c r="AKN23" s="91"/>
      <c r="AKO23" s="91"/>
      <c r="AKP23" s="91"/>
      <c r="AKQ23" s="91"/>
      <c r="AKR23" s="91"/>
      <c r="AKS23" s="91"/>
      <c r="AKT23" s="91"/>
      <c r="AKU23" s="91"/>
      <c r="AKV23" s="91"/>
      <c r="AKW23" s="91"/>
      <c r="AKX23" s="91"/>
      <c r="AKY23" s="91"/>
      <c r="AKZ23" s="91"/>
      <c r="ALA23" s="91"/>
      <c r="ALB23" s="91"/>
      <c r="ALC23" s="91"/>
      <c r="ALD23" s="91"/>
      <c r="ALE23" s="91"/>
      <c r="ALF23" s="91"/>
      <c r="ALG23" s="91"/>
      <c r="ALH23" s="91"/>
      <c r="ALI23" s="91"/>
      <c r="ALJ23" s="91"/>
      <c r="ALK23" s="91"/>
      <c r="ALL23" s="91"/>
      <c r="ALM23" s="91"/>
      <c r="ALN23" s="91"/>
      <c r="ALO23" s="91"/>
      <c r="ALP23" s="91"/>
      <c r="ALQ23" s="91"/>
      <c r="ALR23" s="91"/>
      <c r="ALS23" s="91"/>
      <c r="ALT23" s="91"/>
      <c r="ALU23" s="91"/>
      <c r="ALV23" s="91"/>
      <c r="ALW23" s="91"/>
      <c r="ALX23" s="91"/>
      <c r="ALY23" s="91"/>
      <c r="ALZ23" s="91"/>
      <c r="AMA23" s="91"/>
      <c r="AMB23" s="91"/>
      <c r="AMC23" s="91"/>
      <c r="AMD23" s="91"/>
      <c r="AME23" s="91"/>
      <c r="AMF23" s="91"/>
      <c r="AMG23" s="91"/>
      <c r="AMH23" s="91"/>
      <c r="AMI23" s="91"/>
      <c r="AMJ23" s="91"/>
      <c r="AMK23" s="91"/>
      <c r="AML23" s="91"/>
      <c r="AMM23" s="91"/>
      <c r="AMN23" s="91"/>
      <c r="AMO23" s="91"/>
      <c r="AMP23" s="91"/>
      <c r="AMQ23" s="91"/>
      <c r="AMR23" s="91"/>
      <c r="AMS23" s="91"/>
      <c r="AMT23" s="91"/>
      <c r="AMU23" s="91"/>
      <c r="AMV23" s="91"/>
      <c r="AMW23" s="91"/>
      <c r="AMX23" s="91"/>
      <c r="AMY23" s="91"/>
      <c r="AMZ23" s="91"/>
      <c r="ANA23" s="91"/>
      <c r="ANB23" s="91"/>
      <c r="ANC23" s="91"/>
      <c r="AND23" s="91"/>
      <c r="ANE23" s="91"/>
      <c r="ANF23" s="91"/>
      <c r="ANG23" s="91"/>
      <c r="ANH23" s="91"/>
      <c r="ANI23" s="91"/>
      <c r="ANJ23" s="91"/>
      <c r="ANK23" s="91"/>
      <c r="ANL23" s="91"/>
      <c r="ANM23" s="91"/>
      <c r="ANN23" s="91"/>
      <c r="ANO23" s="91"/>
      <c r="ANP23" s="91"/>
      <c r="ANQ23" s="91"/>
      <c r="ANR23" s="91"/>
      <c r="ANS23" s="91"/>
      <c r="ANT23" s="91"/>
      <c r="ANU23" s="91"/>
      <c r="ANV23" s="91"/>
      <c r="ANW23" s="91"/>
      <c r="ANX23" s="91"/>
      <c r="ANY23" s="91"/>
      <c r="ANZ23" s="91"/>
      <c r="AOA23" s="91"/>
      <c r="AOB23" s="91"/>
      <c r="AOC23" s="91"/>
      <c r="AOD23" s="91"/>
      <c r="AOE23" s="91"/>
      <c r="AOF23" s="91"/>
      <c r="AOG23" s="91"/>
      <c r="AOH23" s="91"/>
      <c r="AOI23" s="91"/>
      <c r="AOJ23" s="91"/>
      <c r="AOK23" s="91"/>
      <c r="AOL23" s="91"/>
      <c r="AOM23" s="91"/>
      <c r="AON23" s="91"/>
      <c r="AOO23" s="91"/>
      <c r="AOP23" s="91"/>
      <c r="AOQ23" s="91"/>
      <c r="AOR23" s="91"/>
      <c r="AOS23" s="91"/>
      <c r="AOT23" s="91"/>
      <c r="AOU23" s="91"/>
      <c r="AOV23" s="91"/>
      <c r="AOW23" s="91"/>
      <c r="AOX23" s="91"/>
      <c r="AOY23" s="91"/>
      <c r="AOZ23" s="91"/>
      <c r="APA23" s="91"/>
      <c r="APB23" s="91"/>
      <c r="APC23" s="91"/>
      <c r="APD23" s="91"/>
      <c r="APE23" s="91"/>
      <c r="APF23" s="91"/>
      <c r="APG23" s="91"/>
      <c r="APH23" s="91"/>
      <c r="API23" s="91"/>
      <c r="APJ23" s="91"/>
      <c r="APK23" s="91"/>
      <c r="APL23" s="91"/>
      <c r="APM23" s="91"/>
      <c r="APN23" s="91"/>
      <c r="APO23" s="91"/>
      <c r="APP23" s="91"/>
      <c r="APQ23" s="91"/>
      <c r="APR23" s="91"/>
      <c r="APS23" s="91"/>
      <c r="APT23" s="91"/>
      <c r="APU23" s="91"/>
      <c r="APV23" s="91"/>
      <c r="APW23" s="91"/>
      <c r="APX23" s="91"/>
      <c r="APY23" s="91"/>
      <c r="APZ23" s="91"/>
      <c r="AQA23" s="91"/>
      <c r="AQB23" s="91"/>
      <c r="AQC23" s="91"/>
      <c r="AQD23" s="91"/>
      <c r="AQE23" s="91"/>
      <c r="AQF23" s="91"/>
      <c r="AQG23" s="91"/>
      <c r="AQH23" s="91"/>
      <c r="AQI23" s="91"/>
      <c r="AQJ23" s="91"/>
      <c r="AQK23" s="91"/>
      <c r="AQL23" s="91"/>
      <c r="AQM23" s="91"/>
      <c r="AQN23" s="91"/>
      <c r="AQO23" s="91"/>
      <c r="AQP23" s="91"/>
      <c r="AQQ23" s="91"/>
      <c r="AQR23" s="91"/>
      <c r="AQS23" s="91"/>
      <c r="AQT23" s="91"/>
      <c r="AQU23" s="91"/>
      <c r="AQV23" s="91"/>
      <c r="AQW23" s="91"/>
      <c r="AQX23" s="91"/>
      <c r="AQY23" s="91"/>
      <c r="AQZ23" s="91"/>
      <c r="ARA23" s="91"/>
      <c r="ARB23" s="91"/>
      <c r="ARC23" s="91"/>
      <c r="ARD23" s="91"/>
      <c r="ARE23" s="91"/>
      <c r="ARF23" s="91"/>
      <c r="ARG23" s="91"/>
      <c r="ARH23" s="91"/>
      <c r="ARI23" s="91"/>
      <c r="ARJ23" s="91"/>
      <c r="ARK23" s="91"/>
      <c r="ARL23" s="91"/>
      <c r="ARM23" s="91"/>
      <c r="ARN23" s="91"/>
      <c r="ARO23" s="91"/>
      <c r="ARP23" s="91"/>
      <c r="ARQ23" s="91"/>
      <c r="ARR23" s="91"/>
      <c r="ARS23" s="91"/>
      <c r="ART23" s="91"/>
      <c r="ARU23" s="91"/>
      <c r="ARV23" s="91"/>
      <c r="ARW23" s="91"/>
      <c r="ARX23" s="91"/>
      <c r="ARY23" s="91"/>
      <c r="ARZ23" s="91"/>
      <c r="ASA23" s="91"/>
      <c r="ASB23" s="91"/>
      <c r="ASC23" s="91"/>
      <c r="ASD23" s="91"/>
      <c r="ASE23" s="91"/>
      <c r="ASF23" s="91"/>
      <c r="ASG23" s="91"/>
      <c r="ASH23" s="91"/>
      <c r="ASI23" s="91"/>
      <c r="ASJ23" s="91"/>
      <c r="ASK23" s="91"/>
      <c r="ASL23" s="91"/>
      <c r="ASM23" s="91"/>
      <c r="ASN23" s="91"/>
      <c r="ASO23" s="91"/>
      <c r="ASP23" s="91"/>
      <c r="ASQ23" s="91"/>
      <c r="ASR23" s="91"/>
      <c r="ASS23" s="91"/>
      <c r="AST23" s="91"/>
      <c r="ASU23" s="91"/>
      <c r="ASV23" s="91"/>
      <c r="ASW23" s="91"/>
      <c r="ASX23" s="91"/>
      <c r="ASY23" s="91"/>
      <c r="ASZ23" s="91"/>
      <c r="ATA23" s="91"/>
      <c r="ATB23" s="91"/>
      <c r="ATC23" s="91"/>
      <c r="ATD23" s="91"/>
      <c r="ATE23" s="91"/>
      <c r="ATF23" s="91"/>
      <c r="ATG23" s="91"/>
      <c r="ATH23" s="91"/>
      <c r="ATI23" s="91"/>
      <c r="ATJ23" s="91"/>
      <c r="ATK23" s="91"/>
      <c r="ATL23" s="91"/>
      <c r="ATM23" s="91"/>
      <c r="ATN23" s="91"/>
      <c r="ATO23" s="91"/>
      <c r="ATP23" s="91"/>
      <c r="ATQ23" s="91"/>
      <c r="ATR23" s="91"/>
      <c r="ATS23" s="91"/>
      <c r="ATT23" s="91"/>
      <c r="ATU23" s="91"/>
      <c r="ATV23" s="91"/>
      <c r="ATW23" s="91"/>
      <c r="ATX23" s="91"/>
      <c r="ATY23" s="91"/>
      <c r="ATZ23" s="91"/>
      <c r="AUA23" s="91"/>
      <c r="AUB23" s="91"/>
      <c r="AUC23" s="91"/>
      <c r="AUD23" s="91"/>
      <c r="AUE23" s="91"/>
      <c r="AUF23" s="91"/>
      <c r="AUG23" s="91"/>
      <c r="AUH23" s="91"/>
      <c r="AUI23" s="91"/>
      <c r="AUJ23" s="91"/>
      <c r="AUK23" s="91"/>
      <c r="AUL23" s="91"/>
      <c r="AUM23" s="91"/>
      <c r="AUN23" s="91"/>
      <c r="AUO23" s="91"/>
      <c r="AUP23" s="91"/>
      <c r="AUQ23" s="91"/>
      <c r="AUR23" s="91"/>
      <c r="AUS23" s="91"/>
      <c r="AUT23" s="91"/>
      <c r="AUU23" s="91"/>
      <c r="AUV23" s="91"/>
      <c r="AUW23" s="91"/>
      <c r="AUX23" s="91"/>
      <c r="AUY23" s="91"/>
      <c r="AUZ23" s="91"/>
      <c r="AVA23" s="91"/>
      <c r="AVB23" s="91"/>
      <c r="AVC23" s="91"/>
      <c r="AVD23" s="91"/>
      <c r="AVE23" s="91"/>
      <c r="AVF23" s="91"/>
      <c r="AVG23" s="91"/>
      <c r="AVH23" s="91"/>
      <c r="AVI23" s="91"/>
      <c r="AVJ23" s="91"/>
      <c r="AVK23" s="91"/>
      <c r="AVL23" s="91"/>
      <c r="AVM23" s="91"/>
      <c r="AVN23" s="91"/>
      <c r="AVO23" s="91"/>
      <c r="AVP23" s="91"/>
      <c r="AVQ23" s="91"/>
      <c r="AVR23" s="91"/>
      <c r="AVS23" s="91"/>
      <c r="AVT23" s="91"/>
      <c r="AVU23" s="91"/>
      <c r="AVV23" s="91"/>
      <c r="AVW23" s="91"/>
      <c r="AVX23" s="91"/>
      <c r="AVY23" s="91"/>
      <c r="AVZ23" s="91"/>
      <c r="AWA23" s="91"/>
      <c r="AWB23" s="91"/>
      <c r="AWC23" s="91"/>
      <c r="AWD23" s="91"/>
      <c r="AWE23" s="91"/>
      <c r="AWF23" s="91"/>
      <c r="AWG23" s="91"/>
      <c r="AWH23" s="91"/>
      <c r="AWI23" s="91"/>
      <c r="AWJ23" s="91"/>
      <c r="AWK23" s="91"/>
      <c r="AWL23" s="91"/>
      <c r="AWM23" s="91"/>
      <c r="AWN23" s="91"/>
      <c r="AWO23" s="91"/>
      <c r="AWP23" s="91"/>
      <c r="AWQ23" s="91"/>
      <c r="AWR23" s="91"/>
      <c r="AWS23" s="91"/>
      <c r="AWT23" s="91"/>
      <c r="AWU23" s="91"/>
      <c r="AWV23" s="91"/>
      <c r="AWW23" s="91"/>
      <c r="AWX23" s="91"/>
      <c r="AWY23" s="91"/>
      <c r="AWZ23" s="91"/>
      <c r="AXA23" s="91"/>
      <c r="AXB23" s="91"/>
      <c r="AXC23" s="91"/>
      <c r="AXD23" s="91"/>
      <c r="AXE23" s="91"/>
      <c r="AXF23" s="91"/>
      <c r="AXG23" s="91"/>
      <c r="AXH23" s="91"/>
      <c r="AXI23" s="91"/>
      <c r="AXJ23" s="91"/>
      <c r="AXK23" s="91"/>
      <c r="AXL23" s="91"/>
      <c r="AXM23" s="91"/>
      <c r="AXN23" s="91"/>
      <c r="AXO23" s="91"/>
      <c r="AXP23" s="91"/>
      <c r="AXQ23" s="91"/>
      <c r="AXR23" s="91"/>
      <c r="AXS23" s="91"/>
      <c r="AXT23" s="91"/>
      <c r="AXU23" s="91"/>
      <c r="AXV23" s="91"/>
      <c r="AXW23" s="91"/>
      <c r="AXX23" s="91"/>
      <c r="AXY23" s="91"/>
      <c r="AXZ23" s="91"/>
      <c r="AYA23" s="91"/>
      <c r="AYB23" s="91"/>
      <c r="AYC23" s="91"/>
      <c r="AYD23" s="91"/>
      <c r="AYE23" s="91"/>
      <c r="AYF23" s="91"/>
      <c r="AYG23" s="91"/>
      <c r="AYH23" s="91"/>
      <c r="AYI23" s="91"/>
      <c r="AYJ23" s="91"/>
      <c r="AYK23" s="91"/>
      <c r="AYL23" s="91"/>
      <c r="AYM23" s="91"/>
      <c r="AYN23" s="91"/>
      <c r="AYO23" s="91"/>
      <c r="AYP23" s="91"/>
      <c r="AYQ23" s="91"/>
      <c r="AYR23" s="91"/>
      <c r="AYS23" s="91"/>
      <c r="AYT23" s="91"/>
      <c r="AYU23" s="91"/>
      <c r="AYV23" s="91"/>
      <c r="AYW23" s="91"/>
      <c r="AYX23" s="91"/>
      <c r="AYY23" s="91"/>
      <c r="AYZ23" s="91"/>
      <c r="AZA23" s="91"/>
      <c r="AZB23" s="91"/>
      <c r="AZC23" s="91"/>
      <c r="AZD23" s="91"/>
      <c r="AZE23" s="91"/>
      <c r="AZF23" s="91"/>
      <c r="AZG23" s="91"/>
      <c r="AZH23" s="91"/>
      <c r="AZI23" s="91"/>
      <c r="AZJ23" s="91"/>
      <c r="AZK23" s="91"/>
      <c r="AZL23" s="91"/>
      <c r="AZM23" s="91"/>
      <c r="AZN23" s="91"/>
      <c r="AZO23" s="91"/>
      <c r="AZP23" s="91"/>
      <c r="AZQ23" s="91"/>
      <c r="AZR23" s="91"/>
      <c r="AZS23" s="91"/>
      <c r="AZT23" s="91"/>
      <c r="AZU23" s="91"/>
      <c r="AZV23" s="91"/>
      <c r="AZW23" s="91"/>
      <c r="AZX23" s="91"/>
      <c r="AZY23" s="91"/>
      <c r="AZZ23" s="91"/>
      <c r="BAA23" s="91"/>
      <c r="BAB23" s="91"/>
      <c r="BAC23" s="91"/>
      <c r="BAD23" s="91"/>
      <c r="BAE23" s="91"/>
      <c r="BAF23" s="91"/>
      <c r="BAG23" s="91"/>
      <c r="BAH23" s="91"/>
      <c r="BAI23" s="91"/>
      <c r="BAJ23" s="91"/>
      <c r="BAK23" s="91"/>
      <c r="BAL23" s="91"/>
      <c r="BAM23" s="91"/>
      <c r="BAN23" s="91"/>
      <c r="BAO23" s="91"/>
      <c r="BAP23" s="91"/>
      <c r="BAQ23" s="91"/>
      <c r="BAR23" s="91"/>
      <c r="BAS23" s="91"/>
      <c r="BAT23" s="91"/>
      <c r="BAU23" s="91"/>
      <c r="BAV23" s="91"/>
      <c r="BAW23" s="91"/>
      <c r="BAX23" s="91"/>
      <c r="BAY23" s="91"/>
      <c r="BAZ23" s="91"/>
      <c r="BBA23" s="91"/>
      <c r="BBB23" s="91"/>
      <c r="BBC23" s="91"/>
      <c r="BBD23" s="91"/>
      <c r="BBE23" s="91"/>
      <c r="BBF23" s="91"/>
      <c r="BBG23" s="91"/>
      <c r="BBH23" s="91"/>
      <c r="BBI23" s="91"/>
      <c r="BBJ23" s="91"/>
      <c r="BBK23" s="91"/>
      <c r="BBL23" s="91"/>
      <c r="BBM23" s="91"/>
      <c r="BBN23" s="91"/>
      <c r="BBO23" s="91"/>
      <c r="BBP23" s="91"/>
      <c r="BBQ23" s="91"/>
      <c r="BBR23" s="91"/>
      <c r="BBS23" s="91"/>
      <c r="BBT23" s="91"/>
      <c r="BBU23" s="91"/>
      <c r="BBV23" s="91"/>
      <c r="BBW23" s="91"/>
      <c r="BBX23" s="91"/>
      <c r="BBY23" s="91"/>
      <c r="BBZ23" s="91"/>
      <c r="BCA23" s="91"/>
      <c r="BCB23" s="91"/>
      <c r="BCC23" s="91"/>
      <c r="BCD23" s="91"/>
      <c r="BCE23" s="91"/>
      <c r="BCF23" s="91"/>
      <c r="BCG23" s="91"/>
      <c r="BCH23" s="91"/>
      <c r="BCI23" s="91"/>
      <c r="BCJ23" s="91"/>
      <c r="BCK23" s="91"/>
      <c r="BCL23" s="91"/>
      <c r="BCM23" s="91"/>
      <c r="BCN23" s="91"/>
      <c r="BCO23" s="91"/>
      <c r="BCP23" s="91"/>
      <c r="BCQ23" s="91"/>
      <c r="BCR23" s="91"/>
      <c r="BCS23" s="91"/>
      <c r="BCT23" s="91"/>
      <c r="BCU23" s="91"/>
      <c r="BCV23" s="91"/>
      <c r="BCW23" s="91"/>
      <c r="BCX23" s="91"/>
      <c r="BCY23" s="91"/>
      <c r="BCZ23" s="91"/>
      <c r="BDA23" s="91"/>
      <c r="BDB23" s="91"/>
      <c r="BDC23" s="91"/>
      <c r="BDD23" s="91"/>
      <c r="BDE23" s="91"/>
      <c r="BDF23" s="91"/>
      <c r="BDG23" s="91"/>
      <c r="BDH23" s="91"/>
      <c r="BDI23" s="91"/>
      <c r="BDJ23" s="91"/>
      <c r="BDK23" s="91"/>
      <c r="BDL23" s="91"/>
      <c r="BDM23" s="91"/>
      <c r="BDN23" s="91"/>
      <c r="BDO23" s="91"/>
      <c r="BDP23" s="91"/>
      <c r="BDQ23" s="91"/>
      <c r="BDR23" s="91"/>
      <c r="BDS23" s="91"/>
      <c r="BDT23" s="91"/>
      <c r="BDU23" s="91"/>
      <c r="BDV23" s="91"/>
      <c r="BDW23" s="91"/>
      <c r="BDX23" s="91"/>
      <c r="BDY23" s="91"/>
      <c r="BDZ23" s="91"/>
      <c r="BEA23" s="91"/>
      <c r="BEB23" s="91"/>
      <c r="BEC23" s="91"/>
      <c r="BED23" s="91"/>
      <c r="BEE23" s="91"/>
      <c r="BEF23" s="91"/>
      <c r="BEG23" s="91"/>
      <c r="BEH23" s="91"/>
      <c r="BEI23" s="91"/>
      <c r="BEJ23" s="91"/>
      <c r="BEK23" s="91"/>
      <c r="BEL23" s="91"/>
      <c r="BEM23" s="91"/>
      <c r="BEN23" s="91"/>
      <c r="BEO23" s="91"/>
      <c r="BEP23" s="91"/>
      <c r="BEQ23" s="91"/>
      <c r="BER23" s="91"/>
      <c r="BES23" s="91"/>
      <c r="BET23" s="91"/>
      <c r="BEU23" s="91"/>
      <c r="BEV23" s="91"/>
      <c r="BEW23" s="91"/>
      <c r="BEX23" s="91"/>
      <c r="BEY23" s="91"/>
      <c r="BEZ23" s="91"/>
      <c r="BFA23" s="91"/>
      <c r="BFB23" s="91"/>
      <c r="BFC23" s="91"/>
      <c r="BFD23" s="91"/>
      <c r="BFE23" s="91"/>
      <c r="BFF23" s="91"/>
      <c r="BFG23" s="91"/>
      <c r="BFH23" s="91"/>
      <c r="BFI23" s="91"/>
      <c r="BFJ23" s="91"/>
      <c r="BFK23" s="91"/>
      <c r="BFL23" s="91"/>
      <c r="BFM23" s="91"/>
      <c r="BFN23" s="91"/>
      <c r="BFO23" s="91"/>
      <c r="BFP23" s="91"/>
      <c r="BFQ23" s="91"/>
      <c r="BFR23" s="91"/>
      <c r="BFS23" s="91"/>
      <c r="BFT23" s="91"/>
      <c r="BFU23" s="91"/>
      <c r="BFV23" s="91"/>
      <c r="BFW23" s="91"/>
      <c r="BFX23" s="91"/>
      <c r="BFY23" s="91"/>
      <c r="BFZ23" s="91"/>
      <c r="BGA23" s="91"/>
      <c r="BGB23" s="91"/>
      <c r="BGC23" s="91"/>
      <c r="BGD23" s="91"/>
      <c r="BGE23" s="91"/>
      <c r="BGF23" s="91"/>
      <c r="BGG23" s="91"/>
      <c r="BGH23" s="91"/>
      <c r="BGI23" s="91"/>
      <c r="BGJ23" s="91"/>
      <c r="BGK23" s="91"/>
      <c r="BGL23" s="91"/>
      <c r="BGM23" s="91"/>
      <c r="BGN23" s="91"/>
      <c r="BGO23" s="91"/>
      <c r="BGP23" s="91"/>
      <c r="BGQ23" s="91"/>
      <c r="BGR23" s="91"/>
      <c r="BGS23" s="91"/>
      <c r="BGT23" s="91"/>
      <c r="BGU23" s="91"/>
      <c r="BGV23" s="91"/>
      <c r="BGW23" s="91"/>
      <c r="BGX23" s="91"/>
      <c r="BGY23" s="91"/>
      <c r="BGZ23" s="91"/>
      <c r="BHA23" s="91"/>
      <c r="BHB23" s="91"/>
      <c r="BHC23" s="91"/>
      <c r="BHD23" s="91"/>
      <c r="BHE23" s="91"/>
      <c r="BHF23" s="91"/>
      <c r="BHG23" s="91"/>
      <c r="BHH23" s="91"/>
      <c r="BHI23" s="91"/>
      <c r="BHJ23" s="91"/>
      <c r="BHK23" s="91"/>
      <c r="BHL23" s="91"/>
      <c r="BHM23" s="91"/>
      <c r="BHN23" s="91"/>
      <c r="BHO23" s="91"/>
      <c r="BHP23" s="91"/>
      <c r="BHQ23" s="91"/>
      <c r="BHR23" s="91"/>
      <c r="BHS23" s="91"/>
      <c r="BHT23" s="91"/>
      <c r="BHU23" s="91"/>
      <c r="BHV23" s="91"/>
      <c r="BHW23" s="91"/>
      <c r="BHX23" s="91"/>
      <c r="BHY23" s="91"/>
      <c r="BHZ23" s="91"/>
      <c r="BIA23" s="91"/>
      <c r="BIB23" s="91"/>
      <c r="BIC23" s="91"/>
      <c r="BID23" s="91"/>
      <c r="BIE23" s="91"/>
      <c r="BIF23" s="91"/>
      <c r="BIG23" s="91"/>
      <c r="BIH23" s="91"/>
      <c r="BII23" s="91"/>
      <c r="BIJ23" s="91"/>
      <c r="BIK23" s="91"/>
      <c r="BIL23" s="91"/>
      <c r="BIM23" s="91"/>
      <c r="BIN23" s="91"/>
      <c r="BIO23" s="91"/>
      <c r="BIP23" s="91"/>
      <c r="BIQ23" s="91"/>
      <c r="BIR23" s="91"/>
      <c r="BIS23" s="91"/>
      <c r="BIT23" s="91"/>
      <c r="BIU23" s="91"/>
      <c r="BIV23" s="91"/>
      <c r="BIW23" s="91"/>
      <c r="BIX23" s="91"/>
      <c r="BIY23" s="91"/>
      <c r="BIZ23" s="91"/>
      <c r="BJA23" s="91"/>
      <c r="BJB23" s="91"/>
      <c r="BJC23" s="91"/>
      <c r="BJD23" s="91"/>
      <c r="BJE23" s="91"/>
      <c r="BJF23" s="91"/>
      <c r="BJG23" s="91"/>
      <c r="BJH23" s="91"/>
      <c r="BJI23" s="91"/>
      <c r="BJJ23" s="91"/>
      <c r="BJK23" s="91"/>
      <c r="BJL23" s="91"/>
      <c r="BJM23" s="91"/>
      <c r="BJN23" s="91"/>
      <c r="BJO23" s="91"/>
      <c r="BJP23" s="91"/>
      <c r="BJQ23" s="91"/>
      <c r="BJR23" s="91"/>
      <c r="BJS23" s="91"/>
      <c r="BJT23" s="91"/>
      <c r="BJU23" s="91"/>
      <c r="BJV23" s="91"/>
      <c r="BJW23" s="91"/>
      <c r="BJX23" s="91"/>
      <c r="BJY23" s="91"/>
      <c r="BJZ23" s="91"/>
      <c r="BKA23" s="91"/>
      <c r="BKB23" s="91"/>
      <c r="BKC23" s="91"/>
      <c r="BKD23" s="91"/>
      <c r="BKE23" s="91"/>
      <c r="BKF23" s="91"/>
      <c r="BKG23" s="91"/>
      <c r="BKH23" s="91"/>
      <c r="BKI23" s="91"/>
      <c r="BKJ23" s="91"/>
      <c r="BKK23" s="91"/>
      <c r="BKL23" s="91"/>
      <c r="BKM23" s="91"/>
      <c r="BKN23" s="91"/>
      <c r="BKO23" s="91"/>
      <c r="BKP23" s="91"/>
      <c r="BKQ23" s="91"/>
      <c r="BKR23" s="91"/>
      <c r="BKS23" s="91"/>
      <c r="BKT23" s="91"/>
      <c r="BKU23" s="91"/>
      <c r="BKV23" s="91"/>
      <c r="BKW23" s="91"/>
      <c r="BKX23" s="91"/>
      <c r="BKY23" s="91"/>
      <c r="BKZ23" s="91"/>
      <c r="BLA23" s="91"/>
      <c r="BLB23" s="91"/>
      <c r="BLC23" s="91"/>
      <c r="BLD23" s="91"/>
      <c r="BLE23" s="91"/>
      <c r="BLF23" s="91"/>
      <c r="BLG23" s="91"/>
      <c r="BLH23" s="91"/>
      <c r="BLI23" s="91"/>
      <c r="BLJ23" s="91"/>
      <c r="BLK23" s="91"/>
      <c r="BLL23" s="91"/>
      <c r="BLM23" s="91"/>
      <c r="BLN23" s="91"/>
      <c r="BLO23" s="91"/>
      <c r="BLP23" s="91"/>
      <c r="BLQ23" s="91"/>
      <c r="BLR23" s="91"/>
      <c r="BLS23" s="91"/>
      <c r="BLT23" s="91"/>
      <c r="BLU23" s="91"/>
      <c r="BLV23" s="91"/>
      <c r="BLW23" s="91"/>
      <c r="BLX23" s="91"/>
      <c r="BLY23" s="91"/>
      <c r="BLZ23" s="91"/>
      <c r="BMA23" s="91"/>
      <c r="BMB23" s="91"/>
      <c r="BMC23" s="91"/>
      <c r="BMD23" s="91"/>
      <c r="BME23" s="91"/>
      <c r="BMF23" s="91"/>
      <c r="BMG23" s="91"/>
      <c r="BMH23" s="91"/>
      <c r="BMI23" s="91"/>
      <c r="BMJ23" s="91"/>
      <c r="BMK23" s="91"/>
      <c r="BML23" s="91"/>
      <c r="BMM23" s="91"/>
      <c r="BMN23" s="91"/>
      <c r="BMO23" s="91"/>
      <c r="BMP23" s="91"/>
      <c r="BMQ23" s="91"/>
      <c r="BMR23" s="91"/>
      <c r="BMS23" s="91"/>
      <c r="BMT23" s="91"/>
      <c r="BMU23" s="91"/>
      <c r="BMV23" s="91"/>
      <c r="BMW23" s="91"/>
      <c r="BMX23" s="91"/>
      <c r="BMY23" s="91"/>
      <c r="BMZ23" s="91"/>
      <c r="BNA23" s="91"/>
      <c r="BNB23" s="91"/>
      <c r="BNC23" s="91"/>
      <c r="BND23" s="91"/>
      <c r="BNE23" s="91"/>
      <c r="BNF23" s="91"/>
      <c r="BNG23" s="91"/>
      <c r="BNH23" s="91"/>
      <c r="BNI23" s="91"/>
      <c r="BNJ23" s="91"/>
      <c r="BNK23" s="91"/>
      <c r="BNL23" s="91"/>
      <c r="BNM23" s="91"/>
      <c r="BNN23" s="91"/>
      <c r="BNO23" s="91"/>
      <c r="BNP23" s="91"/>
      <c r="BNQ23" s="91"/>
      <c r="BNR23" s="91"/>
      <c r="BNS23" s="91"/>
      <c r="BNT23" s="91"/>
      <c r="BNU23" s="91"/>
      <c r="BNV23" s="91"/>
      <c r="BNW23" s="91"/>
      <c r="BNX23" s="91"/>
      <c r="BNY23" s="91"/>
      <c r="BNZ23" s="91"/>
      <c r="BOA23" s="91"/>
      <c r="BOB23" s="91"/>
      <c r="BOC23" s="91"/>
      <c r="BOD23" s="91"/>
      <c r="BOE23" s="91"/>
      <c r="BOF23" s="91"/>
      <c r="BOG23" s="91"/>
      <c r="BOH23" s="91"/>
      <c r="BOI23" s="91"/>
      <c r="BOJ23" s="91"/>
      <c r="BOK23" s="91"/>
      <c r="BOL23" s="91"/>
      <c r="BOM23" s="91"/>
      <c r="BON23" s="91"/>
      <c r="BOO23" s="91"/>
      <c r="BOP23" s="91"/>
      <c r="BOQ23" s="91"/>
      <c r="BOR23" s="91"/>
      <c r="BOS23" s="91"/>
      <c r="BOT23" s="91"/>
      <c r="BOU23" s="91"/>
      <c r="BOV23" s="91"/>
      <c r="BOW23" s="91"/>
      <c r="BOX23" s="91"/>
      <c r="BOY23" s="91"/>
      <c r="BOZ23" s="91"/>
      <c r="BPA23" s="91"/>
      <c r="BPB23" s="91"/>
      <c r="BPC23" s="91"/>
      <c r="BPD23" s="91"/>
      <c r="BPE23" s="91"/>
      <c r="BPF23" s="91"/>
      <c r="BPG23" s="91"/>
      <c r="BPH23" s="91"/>
      <c r="BPI23" s="91"/>
      <c r="BPJ23" s="91"/>
      <c r="BPK23" s="91"/>
      <c r="BPL23" s="91"/>
      <c r="BPM23" s="91"/>
      <c r="BPN23" s="91"/>
      <c r="BPO23" s="91"/>
      <c r="BPP23" s="91"/>
      <c r="BPQ23" s="91"/>
      <c r="BPR23" s="91"/>
      <c r="BPS23" s="91"/>
      <c r="BPT23" s="91"/>
      <c r="BPU23" s="91"/>
      <c r="BPV23" s="91"/>
      <c r="BPW23" s="91"/>
      <c r="BPX23" s="91"/>
      <c r="BPY23" s="91"/>
      <c r="BPZ23" s="91"/>
      <c r="BQA23" s="91"/>
      <c r="BQB23" s="91"/>
      <c r="BQC23" s="91"/>
      <c r="BQD23" s="91"/>
      <c r="BQE23" s="91"/>
      <c r="BQF23" s="91"/>
      <c r="BQG23" s="91"/>
      <c r="BQH23" s="91"/>
      <c r="BQI23" s="91"/>
      <c r="BQJ23" s="91"/>
      <c r="BQK23" s="91"/>
      <c r="BQL23" s="91"/>
      <c r="BQM23" s="91"/>
      <c r="BQN23" s="91"/>
      <c r="BQO23" s="91"/>
      <c r="BQP23" s="91"/>
      <c r="BQQ23" s="91"/>
      <c r="BQR23" s="91"/>
      <c r="BQS23" s="91"/>
      <c r="BQT23" s="91"/>
      <c r="BQU23" s="91"/>
      <c r="BQV23" s="91"/>
      <c r="BQW23" s="91"/>
      <c r="BQX23" s="91"/>
      <c r="BQY23" s="91"/>
      <c r="BQZ23" s="91"/>
      <c r="BRA23" s="91"/>
      <c r="BRB23" s="91"/>
      <c r="BRC23" s="91"/>
      <c r="BRD23" s="91"/>
      <c r="BRE23" s="91"/>
      <c r="BRF23" s="91"/>
      <c r="BRG23" s="91"/>
      <c r="BRH23" s="91"/>
      <c r="BRI23" s="91"/>
      <c r="BRJ23" s="91"/>
      <c r="BRK23" s="91"/>
      <c r="BRL23" s="91"/>
      <c r="BRM23" s="91"/>
      <c r="BRN23" s="91"/>
      <c r="BRO23" s="91"/>
      <c r="BRP23" s="91"/>
      <c r="BRQ23" s="91"/>
      <c r="BRR23" s="91"/>
      <c r="BRS23" s="91"/>
      <c r="BRT23" s="91"/>
      <c r="BRU23" s="91"/>
      <c r="BRV23" s="91"/>
      <c r="BRW23" s="91"/>
      <c r="BRX23" s="91"/>
      <c r="BRY23" s="91"/>
      <c r="BRZ23" s="91"/>
      <c r="BSA23" s="91"/>
      <c r="BSB23" s="91"/>
      <c r="BSC23" s="91"/>
      <c r="BSD23" s="91"/>
      <c r="BSE23" s="91"/>
      <c r="BSF23" s="91"/>
      <c r="BSG23" s="91"/>
      <c r="BSH23" s="91"/>
      <c r="BSI23" s="91"/>
      <c r="BSJ23" s="91"/>
      <c r="BSK23" s="91"/>
      <c r="BSL23" s="91"/>
      <c r="BSM23" s="91"/>
      <c r="BSN23" s="91"/>
      <c r="BSO23" s="91"/>
      <c r="BSP23" s="91"/>
      <c r="BSQ23" s="91"/>
      <c r="BSR23" s="91"/>
      <c r="BSS23" s="91"/>
      <c r="BST23" s="91"/>
      <c r="BSU23" s="91"/>
      <c r="BSV23" s="91"/>
      <c r="BSW23" s="91"/>
      <c r="BSX23" s="91"/>
      <c r="BSY23" s="91"/>
      <c r="BSZ23" s="91"/>
      <c r="BTA23" s="91"/>
      <c r="BTB23" s="91"/>
      <c r="BTC23" s="91"/>
      <c r="BTD23" s="91"/>
      <c r="BTE23" s="91"/>
      <c r="BTF23" s="91"/>
      <c r="BTG23" s="91"/>
      <c r="BTH23" s="91"/>
      <c r="BTI23" s="91"/>
      <c r="BTJ23" s="91"/>
      <c r="BTK23" s="91"/>
      <c r="BTL23" s="91"/>
      <c r="BTM23" s="91"/>
      <c r="BTN23" s="91"/>
      <c r="BTO23" s="91"/>
      <c r="BTP23" s="91"/>
      <c r="BTQ23" s="91"/>
      <c r="BTR23" s="91"/>
      <c r="BTS23" s="91"/>
      <c r="BTT23" s="91"/>
      <c r="BTU23" s="91"/>
      <c r="BTV23" s="91"/>
      <c r="BTW23" s="91"/>
      <c r="BTX23" s="91"/>
      <c r="BTY23" s="91"/>
      <c r="BTZ23" s="91"/>
      <c r="BUA23" s="91"/>
      <c r="BUB23" s="91"/>
      <c r="BUC23" s="91"/>
      <c r="BUD23" s="91"/>
      <c r="BUE23" s="91"/>
      <c r="BUF23" s="91"/>
      <c r="BUG23" s="91"/>
      <c r="BUH23" s="91"/>
      <c r="BUI23" s="91"/>
      <c r="BUJ23" s="91"/>
      <c r="BUK23" s="91"/>
      <c r="BUL23" s="91"/>
      <c r="BUM23" s="91"/>
      <c r="BUN23" s="91"/>
      <c r="BUO23" s="91"/>
      <c r="BUP23" s="91"/>
      <c r="BUQ23" s="91"/>
      <c r="BUR23" s="91"/>
      <c r="BUS23" s="91"/>
      <c r="BUT23" s="91"/>
      <c r="BUU23" s="91"/>
      <c r="BUV23" s="91"/>
      <c r="BUW23" s="91"/>
      <c r="BUX23" s="91"/>
      <c r="BUY23" s="91"/>
      <c r="BUZ23" s="91"/>
      <c r="BVA23" s="91"/>
      <c r="BVB23" s="91"/>
      <c r="BVC23" s="91"/>
      <c r="BVD23" s="91"/>
      <c r="BVE23" s="91"/>
      <c r="BVF23" s="91"/>
      <c r="BVG23" s="91"/>
      <c r="BVH23" s="91"/>
      <c r="BVI23" s="91"/>
      <c r="BVJ23" s="91"/>
      <c r="BVK23" s="91"/>
      <c r="BVL23" s="91"/>
      <c r="BVM23" s="91"/>
      <c r="BVN23" s="91"/>
      <c r="BVO23" s="91"/>
      <c r="BVP23" s="91"/>
      <c r="BVQ23" s="91"/>
      <c r="BVR23" s="91"/>
      <c r="BVS23" s="91"/>
      <c r="BVT23" s="91"/>
      <c r="BVU23" s="91"/>
      <c r="BVV23" s="91"/>
      <c r="BVW23" s="91"/>
      <c r="BVX23" s="91"/>
      <c r="BVY23" s="91"/>
      <c r="BVZ23" s="91"/>
      <c r="BWA23" s="91"/>
      <c r="BWB23" s="91"/>
      <c r="BWC23" s="91"/>
      <c r="BWD23" s="91"/>
      <c r="BWE23" s="91"/>
      <c r="BWF23" s="91"/>
      <c r="BWG23" s="91"/>
      <c r="BWH23" s="91"/>
      <c r="BWI23" s="91"/>
      <c r="BWJ23" s="91"/>
      <c r="BWK23" s="91"/>
      <c r="BWL23" s="91"/>
      <c r="BWM23" s="91"/>
      <c r="BWN23" s="91"/>
      <c r="BWO23" s="91"/>
      <c r="BWP23" s="91"/>
      <c r="BWQ23" s="91"/>
      <c r="BWR23" s="91"/>
      <c r="BWS23" s="91"/>
      <c r="BWT23" s="91"/>
      <c r="BWU23" s="91"/>
      <c r="BWV23" s="91"/>
      <c r="BWW23" s="91"/>
      <c r="BWX23" s="91"/>
      <c r="BWY23" s="91"/>
      <c r="BWZ23" s="91"/>
      <c r="BXA23" s="91"/>
      <c r="BXB23" s="91"/>
      <c r="BXC23" s="91"/>
      <c r="BXD23" s="91"/>
      <c r="BXE23" s="91"/>
      <c r="BXF23" s="91"/>
      <c r="BXG23" s="91"/>
      <c r="BXH23" s="91"/>
      <c r="BXI23" s="91"/>
      <c r="BXJ23" s="91"/>
      <c r="BXK23" s="91"/>
      <c r="BXL23" s="91"/>
      <c r="BXM23" s="91"/>
      <c r="BXN23" s="91"/>
      <c r="BXO23" s="91"/>
      <c r="BXP23" s="91"/>
      <c r="BXQ23" s="91"/>
      <c r="BXR23" s="91"/>
      <c r="BXS23" s="91"/>
      <c r="BXT23" s="91"/>
      <c r="BXU23" s="91"/>
      <c r="BXV23" s="91"/>
      <c r="BXW23" s="91"/>
      <c r="BXX23" s="91"/>
      <c r="BXY23" s="91"/>
      <c r="BXZ23" s="91"/>
      <c r="BYA23" s="91"/>
      <c r="BYB23" s="91"/>
      <c r="BYC23" s="91"/>
      <c r="BYD23" s="91"/>
      <c r="BYE23" s="91"/>
      <c r="BYF23" s="91"/>
      <c r="BYG23" s="91"/>
      <c r="BYH23" s="91"/>
      <c r="BYI23" s="91"/>
      <c r="BYJ23" s="91"/>
      <c r="BYK23" s="91"/>
      <c r="BYL23" s="91"/>
      <c r="BYM23" s="91"/>
      <c r="BYN23" s="91"/>
      <c r="BYO23" s="91"/>
      <c r="BYP23" s="91"/>
      <c r="BYQ23" s="91"/>
      <c r="BYR23" s="91"/>
      <c r="BYS23" s="91"/>
      <c r="BYT23" s="91"/>
      <c r="BYU23" s="91"/>
      <c r="BYV23" s="91"/>
      <c r="BYW23" s="91"/>
      <c r="BYX23" s="91"/>
      <c r="BYY23" s="91"/>
      <c r="BYZ23" s="91"/>
      <c r="BZA23" s="91"/>
      <c r="BZB23" s="91"/>
      <c r="BZC23" s="91"/>
      <c r="BZD23" s="91"/>
      <c r="BZE23" s="91"/>
      <c r="BZF23" s="91"/>
      <c r="BZG23" s="91"/>
      <c r="BZH23" s="91"/>
      <c r="BZI23" s="91"/>
      <c r="BZJ23" s="91"/>
      <c r="BZK23" s="91"/>
      <c r="BZL23" s="91"/>
      <c r="BZM23" s="91"/>
      <c r="BZN23" s="91"/>
      <c r="BZO23" s="91"/>
      <c r="BZP23" s="91"/>
      <c r="BZQ23" s="91"/>
      <c r="BZR23" s="91"/>
      <c r="BZS23" s="91"/>
      <c r="BZT23" s="91"/>
      <c r="BZU23" s="91"/>
      <c r="BZV23" s="91"/>
      <c r="BZW23" s="91"/>
      <c r="BZX23" s="91"/>
      <c r="BZY23" s="91"/>
      <c r="BZZ23" s="91"/>
      <c r="CAA23" s="91"/>
      <c r="CAB23" s="91"/>
      <c r="CAC23" s="91"/>
      <c r="CAD23" s="91"/>
      <c r="CAE23" s="91"/>
      <c r="CAF23" s="91"/>
      <c r="CAG23" s="91"/>
      <c r="CAH23" s="91"/>
      <c r="CAI23" s="91"/>
      <c r="CAJ23" s="91"/>
      <c r="CAK23" s="91"/>
      <c r="CAL23" s="91"/>
      <c r="CAM23" s="91"/>
      <c r="CAN23" s="91"/>
      <c r="CAO23" s="91"/>
      <c r="CAP23" s="91"/>
      <c r="CAQ23" s="91"/>
      <c r="CAR23" s="91"/>
      <c r="CAS23" s="91"/>
      <c r="CAT23" s="91"/>
      <c r="CAU23" s="91"/>
      <c r="CAV23" s="91"/>
      <c r="CAW23" s="91"/>
      <c r="CAX23" s="91"/>
      <c r="CAY23" s="91"/>
      <c r="CAZ23" s="91"/>
      <c r="CBA23" s="91"/>
      <c r="CBB23" s="91"/>
      <c r="CBC23" s="91"/>
      <c r="CBD23" s="91"/>
      <c r="CBE23" s="91"/>
      <c r="CBF23" s="91"/>
      <c r="CBG23" s="91"/>
      <c r="CBH23" s="91"/>
      <c r="CBI23" s="91"/>
      <c r="CBJ23" s="91"/>
      <c r="CBK23" s="91"/>
      <c r="CBL23" s="91"/>
      <c r="CBM23" s="91"/>
      <c r="CBN23" s="91"/>
      <c r="CBO23" s="91"/>
      <c r="CBP23" s="91"/>
      <c r="CBQ23" s="91"/>
      <c r="CBR23" s="91"/>
      <c r="CBS23" s="91"/>
      <c r="CBT23" s="91"/>
      <c r="CBU23" s="91"/>
      <c r="CBV23" s="91"/>
      <c r="CBW23" s="91"/>
      <c r="CBX23" s="91"/>
      <c r="CBY23" s="91"/>
      <c r="CBZ23" s="91"/>
      <c r="CCA23" s="91"/>
      <c r="CCB23" s="91"/>
      <c r="CCC23" s="91"/>
      <c r="CCD23" s="91"/>
      <c r="CCE23" s="91"/>
      <c r="CCF23" s="91"/>
      <c r="CCG23" s="91"/>
      <c r="CCH23" s="91"/>
      <c r="CCI23" s="91"/>
      <c r="CCJ23" s="91"/>
      <c r="CCK23" s="91"/>
      <c r="CCL23" s="91"/>
      <c r="CCM23" s="91"/>
      <c r="CCN23" s="91"/>
      <c r="CCO23" s="91"/>
      <c r="CCP23" s="91"/>
      <c r="CCQ23" s="91"/>
      <c r="CCR23" s="91"/>
      <c r="CCS23" s="91"/>
      <c r="CCT23" s="91"/>
      <c r="CCU23" s="91"/>
      <c r="CCV23" s="91"/>
      <c r="CCW23" s="91"/>
      <c r="CCX23" s="91"/>
      <c r="CCY23" s="91"/>
      <c r="CCZ23" s="91"/>
      <c r="CDA23" s="91"/>
      <c r="CDB23" s="91"/>
      <c r="CDC23" s="91"/>
      <c r="CDD23" s="91"/>
      <c r="CDE23" s="91"/>
      <c r="CDF23" s="91"/>
      <c r="CDG23" s="91"/>
      <c r="CDH23" s="91"/>
      <c r="CDI23" s="91"/>
      <c r="CDJ23" s="91"/>
      <c r="CDK23" s="91"/>
      <c r="CDL23" s="91"/>
      <c r="CDM23" s="91"/>
      <c r="CDN23" s="91"/>
      <c r="CDO23" s="91"/>
      <c r="CDP23" s="91"/>
      <c r="CDQ23" s="91"/>
      <c r="CDR23" s="91"/>
      <c r="CDS23" s="91"/>
      <c r="CDT23" s="91"/>
      <c r="CDU23" s="91"/>
      <c r="CDV23" s="91"/>
      <c r="CDW23" s="91"/>
      <c r="CDX23" s="91"/>
      <c r="CDY23" s="91"/>
      <c r="CDZ23" s="91"/>
      <c r="CEA23" s="91"/>
      <c r="CEB23" s="91"/>
      <c r="CEC23" s="91"/>
      <c r="CED23" s="91"/>
      <c r="CEE23" s="91"/>
      <c r="CEF23" s="91"/>
      <c r="CEG23" s="91"/>
      <c r="CEH23" s="91"/>
      <c r="CEI23" s="91"/>
      <c r="CEJ23" s="91"/>
      <c r="CEK23" s="91"/>
      <c r="CEL23" s="91"/>
      <c r="CEM23" s="91"/>
      <c r="CEN23" s="91"/>
      <c r="CEO23" s="91"/>
      <c r="CEP23" s="91"/>
      <c r="CEQ23" s="91"/>
      <c r="CER23" s="91"/>
      <c r="CES23" s="91"/>
      <c r="CET23" s="91"/>
      <c r="CEU23" s="91"/>
      <c r="CEV23" s="91"/>
      <c r="CEW23" s="91"/>
      <c r="CEX23" s="91"/>
      <c r="CEY23" s="91"/>
      <c r="CEZ23" s="91"/>
      <c r="CFA23" s="91"/>
      <c r="CFB23" s="91"/>
      <c r="CFC23" s="91"/>
      <c r="CFD23" s="91"/>
      <c r="CFE23" s="91"/>
      <c r="CFF23" s="91"/>
      <c r="CFG23" s="91"/>
      <c r="CFH23" s="91"/>
      <c r="CFI23" s="91"/>
      <c r="CFJ23" s="91"/>
      <c r="CFK23" s="91"/>
      <c r="CFL23" s="91"/>
      <c r="CFM23" s="91"/>
      <c r="CFN23" s="91"/>
      <c r="CFO23" s="91"/>
      <c r="CFP23" s="91"/>
      <c r="CFQ23" s="91"/>
      <c r="CFR23" s="91"/>
      <c r="CFS23" s="91"/>
      <c r="CFT23" s="91"/>
      <c r="CFU23" s="91"/>
      <c r="CFV23" s="91"/>
      <c r="CFW23" s="91"/>
      <c r="CFX23" s="91"/>
      <c r="CFY23" s="91"/>
      <c r="CFZ23" s="91"/>
      <c r="CGA23" s="91"/>
      <c r="CGB23" s="91"/>
      <c r="CGC23" s="91"/>
      <c r="CGD23" s="91"/>
      <c r="CGE23" s="91"/>
      <c r="CGF23" s="91"/>
      <c r="CGG23" s="91"/>
      <c r="CGH23" s="91"/>
      <c r="CGI23" s="91"/>
      <c r="CGJ23" s="91"/>
      <c r="CGK23" s="91"/>
      <c r="CGL23" s="91"/>
      <c r="CGM23" s="91"/>
      <c r="CGN23" s="91"/>
      <c r="CGO23" s="91"/>
      <c r="CGP23" s="91"/>
      <c r="CGQ23" s="91"/>
      <c r="CGR23" s="91"/>
      <c r="CGS23" s="91"/>
      <c r="CGT23" s="91"/>
      <c r="CGU23" s="91"/>
      <c r="CGV23" s="91"/>
      <c r="CGW23" s="91"/>
      <c r="CGX23" s="91"/>
      <c r="CGY23" s="91"/>
      <c r="CGZ23" s="91"/>
      <c r="CHA23" s="91"/>
      <c r="CHB23" s="91"/>
      <c r="CHC23" s="91"/>
      <c r="CHD23" s="91"/>
      <c r="CHE23" s="91"/>
      <c r="CHF23" s="91"/>
      <c r="CHG23" s="91"/>
      <c r="CHH23" s="91"/>
      <c r="CHI23" s="91"/>
      <c r="CHJ23" s="91"/>
      <c r="CHK23" s="91"/>
      <c r="CHL23" s="91"/>
      <c r="CHM23" s="91"/>
      <c r="CHN23" s="91"/>
      <c r="CHO23" s="91"/>
      <c r="CHP23" s="91"/>
      <c r="CHQ23" s="91"/>
      <c r="CHR23" s="91"/>
      <c r="CHS23" s="91"/>
      <c r="CHT23" s="91"/>
      <c r="CHU23" s="91"/>
      <c r="CHV23" s="91"/>
      <c r="CHW23" s="91"/>
      <c r="CHX23" s="91"/>
      <c r="CHY23" s="91"/>
      <c r="CHZ23" s="91"/>
      <c r="CIA23" s="91"/>
      <c r="CIB23" s="91"/>
      <c r="CIC23" s="91"/>
      <c r="CID23" s="91"/>
      <c r="CIE23" s="91"/>
      <c r="CIF23" s="91"/>
      <c r="CIG23" s="91"/>
      <c r="CIH23" s="91"/>
      <c r="CII23" s="91"/>
      <c r="CIJ23" s="91"/>
      <c r="CIK23" s="91"/>
      <c r="CIL23" s="91"/>
      <c r="CIM23" s="91"/>
      <c r="CIN23" s="91"/>
      <c r="CIO23" s="91"/>
      <c r="CIP23" s="91"/>
      <c r="CIQ23" s="91"/>
      <c r="CIR23" s="91"/>
      <c r="CIS23" s="91"/>
      <c r="CIT23" s="91"/>
      <c r="CIU23" s="91"/>
      <c r="CIV23" s="91"/>
      <c r="CIW23" s="91"/>
      <c r="CIX23" s="91"/>
      <c r="CIY23" s="91"/>
      <c r="CIZ23" s="91"/>
      <c r="CJA23" s="91"/>
      <c r="CJB23" s="91"/>
      <c r="CJC23" s="91"/>
      <c r="CJD23" s="91"/>
      <c r="CJE23" s="91"/>
      <c r="CJF23" s="91"/>
      <c r="CJG23" s="91"/>
      <c r="CJH23" s="91"/>
      <c r="CJI23" s="91"/>
      <c r="CJJ23" s="91"/>
      <c r="CJK23" s="91"/>
      <c r="CJL23" s="91"/>
      <c r="CJM23" s="91"/>
      <c r="CJN23" s="91"/>
      <c r="CJO23" s="91"/>
      <c r="CJP23" s="91"/>
      <c r="CJQ23" s="91"/>
      <c r="CJR23" s="91"/>
      <c r="CJS23" s="91"/>
      <c r="CJT23" s="91"/>
      <c r="CJU23" s="91"/>
      <c r="CJV23" s="91"/>
      <c r="CJW23" s="91"/>
      <c r="CJX23" s="91"/>
      <c r="CJY23" s="91"/>
      <c r="CJZ23" s="91"/>
      <c r="CKA23" s="91"/>
      <c r="CKB23" s="91"/>
      <c r="CKC23" s="91"/>
      <c r="CKD23" s="91"/>
      <c r="CKE23" s="91"/>
      <c r="CKF23" s="91"/>
      <c r="CKG23" s="91"/>
      <c r="CKH23" s="91"/>
      <c r="CKI23" s="91"/>
      <c r="CKJ23" s="91"/>
      <c r="CKK23" s="91"/>
      <c r="CKL23" s="91"/>
      <c r="CKM23" s="91"/>
      <c r="CKN23" s="91"/>
      <c r="CKO23" s="91"/>
      <c r="CKP23" s="91"/>
      <c r="CKQ23" s="91"/>
      <c r="CKR23" s="91"/>
      <c r="CKS23" s="91"/>
      <c r="CKT23" s="91"/>
      <c r="CKU23" s="91"/>
      <c r="CKV23" s="91"/>
      <c r="CKW23" s="91"/>
      <c r="CKX23" s="91"/>
      <c r="CKY23" s="91"/>
      <c r="CKZ23" s="91"/>
      <c r="CLA23" s="91"/>
      <c r="CLB23" s="91"/>
      <c r="CLC23" s="91"/>
      <c r="CLD23" s="91"/>
      <c r="CLE23" s="91"/>
      <c r="CLF23" s="91"/>
      <c r="CLG23" s="91"/>
      <c r="CLH23" s="91"/>
      <c r="CLI23" s="91"/>
      <c r="CLJ23" s="91"/>
      <c r="CLK23" s="91"/>
      <c r="CLL23" s="91"/>
      <c r="CLM23" s="91"/>
      <c r="CLN23" s="91"/>
      <c r="CLO23" s="91"/>
      <c r="CLP23" s="91"/>
      <c r="CLQ23" s="91"/>
      <c r="CLR23" s="91"/>
      <c r="CLS23" s="91"/>
      <c r="CLT23" s="91"/>
      <c r="CLU23" s="91"/>
      <c r="CLV23" s="91"/>
      <c r="CLW23" s="91"/>
      <c r="CLX23" s="91"/>
      <c r="CLY23" s="91"/>
      <c r="CLZ23" s="91"/>
      <c r="CMA23" s="91"/>
      <c r="CMB23" s="91"/>
      <c r="CMC23" s="91"/>
      <c r="CMD23" s="91"/>
      <c r="CME23" s="91"/>
      <c r="CMF23" s="91"/>
      <c r="CMG23" s="91"/>
      <c r="CMH23" s="91"/>
      <c r="CMI23" s="91"/>
      <c r="CMJ23" s="91"/>
      <c r="CMK23" s="91"/>
      <c r="CML23" s="91"/>
      <c r="CMM23" s="91"/>
      <c r="CMN23" s="91"/>
      <c r="CMO23" s="91"/>
      <c r="CMP23" s="91"/>
      <c r="CMQ23" s="91"/>
      <c r="CMR23" s="91"/>
      <c r="CMS23" s="91"/>
      <c r="CMT23" s="91"/>
      <c r="CMU23" s="91"/>
      <c r="CMV23" s="91"/>
      <c r="CMW23" s="91"/>
      <c r="CMX23" s="91"/>
      <c r="CMY23" s="91"/>
      <c r="CMZ23" s="91"/>
      <c r="CNA23" s="91"/>
      <c r="CNB23" s="91"/>
      <c r="CNC23" s="91"/>
      <c r="CND23" s="91"/>
      <c r="CNE23" s="91"/>
      <c r="CNF23" s="91"/>
      <c r="CNG23" s="91"/>
      <c r="CNH23" s="91"/>
      <c r="CNI23" s="91"/>
      <c r="CNJ23" s="91"/>
      <c r="CNK23" s="91"/>
      <c r="CNL23" s="91"/>
      <c r="CNM23" s="91"/>
      <c r="CNN23" s="91"/>
      <c r="CNO23" s="91"/>
      <c r="CNP23" s="91"/>
      <c r="CNQ23" s="91"/>
      <c r="CNR23" s="91"/>
      <c r="CNS23" s="91"/>
      <c r="CNT23" s="91"/>
      <c r="CNU23" s="91"/>
      <c r="CNV23" s="91"/>
      <c r="CNW23" s="91"/>
      <c r="CNX23" s="91"/>
      <c r="CNY23" s="91"/>
      <c r="CNZ23" s="91"/>
      <c r="COA23" s="91"/>
      <c r="COB23" s="91"/>
      <c r="COC23" s="91"/>
      <c r="COD23" s="91"/>
      <c r="COE23" s="91"/>
      <c r="COF23" s="91"/>
      <c r="COG23" s="91"/>
      <c r="COH23" s="91"/>
      <c r="COI23" s="91"/>
      <c r="COJ23" s="91"/>
      <c r="COK23" s="91"/>
      <c r="COL23" s="91"/>
      <c r="COM23" s="91"/>
      <c r="CON23" s="91"/>
      <c r="COO23" s="91"/>
      <c r="COP23" s="91"/>
      <c r="COQ23" s="91"/>
      <c r="COR23" s="91"/>
      <c r="COS23" s="91"/>
      <c r="COT23" s="91"/>
      <c r="COU23" s="91"/>
      <c r="COV23" s="91"/>
      <c r="COW23" s="91"/>
      <c r="COX23" s="91"/>
      <c r="COY23" s="91"/>
      <c r="COZ23" s="91"/>
      <c r="CPA23" s="91"/>
      <c r="CPB23" s="91"/>
      <c r="CPC23" s="91"/>
      <c r="CPD23" s="91"/>
      <c r="CPE23" s="91"/>
      <c r="CPF23" s="91"/>
      <c r="CPG23" s="91"/>
      <c r="CPH23" s="91"/>
      <c r="CPI23" s="91"/>
      <c r="CPJ23" s="91"/>
      <c r="CPK23" s="91"/>
      <c r="CPL23" s="91"/>
      <c r="CPM23" s="91"/>
      <c r="CPN23" s="91"/>
      <c r="CPO23" s="91"/>
      <c r="CPP23" s="91"/>
      <c r="CPQ23" s="91"/>
      <c r="CPR23" s="91"/>
      <c r="CPS23" s="91"/>
      <c r="CPT23" s="91"/>
      <c r="CPU23" s="91"/>
      <c r="CPV23" s="91"/>
      <c r="CPW23" s="91"/>
      <c r="CPX23" s="91"/>
      <c r="CPY23" s="91"/>
      <c r="CPZ23" s="91"/>
      <c r="CQA23" s="91"/>
      <c r="CQB23" s="91"/>
      <c r="CQC23" s="91"/>
      <c r="CQD23" s="91"/>
      <c r="CQE23" s="91"/>
      <c r="CQF23" s="91"/>
      <c r="CQG23" s="91"/>
      <c r="CQH23" s="91"/>
      <c r="CQI23" s="91"/>
      <c r="CQJ23" s="91"/>
      <c r="CQK23" s="91"/>
      <c r="CQL23" s="91"/>
      <c r="CQM23" s="91"/>
      <c r="CQN23" s="91"/>
      <c r="CQO23" s="91"/>
      <c r="CQP23" s="91"/>
      <c r="CQQ23" s="91"/>
      <c r="CQR23" s="91"/>
      <c r="CQS23" s="91"/>
      <c r="CQT23" s="91"/>
      <c r="CQU23" s="91"/>
      <c r="CQV23" s="91"/>
      <c r="CQW23" s="91"/>
      <c r="CQX23" s="91"/>
      <c r="CQY23" s="91"/>
      <c r="CQZ23" s="91"/>
      <c r="CRA23" s="91"/>
      <c r="CRB23" s="91"/>
      <c r="CRC23" s="91"/>
      <c r="CRD23" s="91"/>
      <c r="CRE23" s="91"/>
      <c r="CRF23" s="91"/>
      <c r="CRG23" s="91"/>
      <c r="CRH23" s="91"/>
      <c r="CRI23" s="91"/>
      <c r="CRJ23" s="91"/>
      <c r="CRK23" s="91"/>
      <c r="CRL23" s="91"/>
      <c r="CRM23" s="91"/>
      <c r="CRN23" s="91"/>
      <c r="CRO23" s="91"/>
      <c r="CRP23" s="91"/>
      <c r="CRQ23" s="91"/>
      <c r="CRR23" s="91"/>
      <c r="CRS23" s="91"/>
      <c r="CRT23" s="91"/>
      <c r="CRU23" s="91"/>
      <c r="CRV23" s="91"/>
      <c r="CRW23" s="91"/>
      <c r="CRX23" s="91"/>
      <c r="CRY23" s="91"/>
      <c r="CRZ23" s="91"/>
      <c r="CSA23" s="91"/>
      <c r="CSB23" s="91"/>
      <c r="CSC23" s="91"/>
      <c r="CSD23" s="91"/>
      <c r="CSE23" s="91"/>
      <c r="CSF23" s="91"/>
      <c r="CSG23" s="91"/>
      <c r="CSH23" s="91"/>
      <c r="CSI23" s="91"/>
      <c r="CSJ23" s="91"/>
      <c r="CSK23" s="91"/>
      <c r="CSL23" s="91"/>
      <c r="CSM23" s="91"/>
      <c r="CSN23" s="91"/>
      <c r="CSO23" s="91"/>
      <c r="CSP23" s="91"/>
      <c r="CSQ23" s="91"/>
      <c r="CSR23" s="91"/>
      <c r="CSS23" s="91"/>
      <c r="CST23" s="91"/>
      <c r="CSU23" s="91"/>
      <c r="CSV23" s="91"/>
      <c r="CSW23" s="91"/>
      <c r="CSX23" s="91"/>
      <c r="CSY23" s="91"/>
      <c r="CSZ23" s="91"/>
      <c r="CTA23" s="91"/>
      <c r="CTB23" s="91"/>
      <c r="CTC23" s="91"/>
      <c r="CTD23" s="91"/>
      <c r="CTE23" s="91"/>
      <c r="CTF23" s="91"/>
      <c r="CTG23" s="91"/>
      <c r="CTH23" s="91"/>
      <c r="CTI23" s="91"/>
      <c r="CTJ23" s="91"/>
      <c r="CTK23" s="91"/>
      <c r="CTL23" s="91"/>
      <c r="CTM23" s="91"/>
      <c r="CTN23" s="91"/>
      <c r="CTO23" s="91"/>
      <c r="CTP23" s="91"/>
      <c r="CTQ23" s="91"/>
      <c r="CTR23" s="91"/>
      <c r="CTS23" s="91"/>
      <c r="CTT23" s="91"/>
      <c r="CTU23" s="91"/>
      <c r="CTV23" s="91"/>
      <c r="CTW23" s="91"/>
      <c r="CTX23" s="91"/>
      <c r="CTY23" s="91"/>
      <c r="CTZ23" s="91"/>
      <c r="CUA23" s="91"/>
      <c r="CUB23" s="91"/>
      <c r="CUC23" s="91"/>
      <c r="CUD23" s="91"/>
      <c r="CUE23" s="91"/>
      <c r="CUF23" s="91"/>
      <c r="CUG23" s="91"/>
      <c r="CUH23" s="91"/>
      <c r="CUI23" s="91"/>
      <c r="CUJ23" s="91"/>
      <c r="CUK23" s="91"/>
      <c r="CUL23" s="91"/>
      <c r="CUM23" s="91"/>
      <c r="CUN23" s="91"/>
      <c r="CUO23" s="91"/>
      <c r="CUP23" s="91"/>
      <c r="CUQ23" s="91"/>
      <c r="CUR23" s="91"/>
      <c r="CUS23" s="91"/>
      <c r="CUT23" s="91"/>
      <c r="CUU23" s="91"/>
      <c r="CUV23" s="91"/>
      <c r="CUW23" s="91"/>
      <c r="CUX23" s="91"/>
      <c r="CUY23" s="91"/>
      <c r="CUZ23" s="91"/>
      <c r="CVA23" s="91"/>
      <c r="CVB23" s="91"/>
      <c r="CVC23" s="91"/>
      <c r="CVD23" s="91"/>
      <c r="CVE23" s="91"/>
      <c r="CVF23" s="91"/>
      <c r="CVG23" s="91"/>
      <c r="CVH23" s="91"/>
      <c r="CVI23" s="91"/>
      <c r="CVJ23" s="91"/>
      <c r="CVK23" s="91"/>
      <c r="CVL23" s="91"/>
      <c r="CVM23" s="91"/>
      <c r="CVN23" s="91"/>
      <c r="CVO23" s="91"/>
      <c r="CVP23" s="91"/>
      <c r="CVQ23" s="91"/>
      <c r="CVR23" s="91"/>
      <c r="CVS23" s="91"/>
      <c r="CVT23" s="91"/>
      <c r="CVU23" s="91"/>
      <c r="CVV23" s="91"/>
      <c r="CVW23" s="91"/>
      <c r="CVX23" s="91"/>
      <c r="CVY23" s="91"/>
      <c r="CVZ23" s="91"/>
      <c r="CWA23" s="91"/>
      <c r="CWB23" s="91"/>
      <c r="CWC23" s="91"/>
      <c r="CWD23" s="91"/>
      <c r="CWE23" s="91"/>
      <c r="CWF23" s="91"/>
      <c r="CWG23" s="91"/>
      <c r="CWH23" s="91"/>
      <c r="CWI23" s="91"/>
      <c r="CWJ23" s="91"/>
      <c r="CWK23" s="91"/>
      <c r="CWL23" s="91"/>
      <c r="CWM23" s="91"/>
      <c r="CWN23" s="91"/>
      <c r="CWO23" s="91"/>
      <c r="CWP23" s="91"/>
      <c r="CWQ23" s="91"/>
      <c r="CWR23" s="91"/>
      <c r="CWS23" s="91"/>
      <c r="CWT23" s="91"/>
      <c r="CWU23" s="91"/>
      <c r="CWV23" s="91"/>
      <c r="CWW23" s="91"/>
      <c r="CWX23" s="91"/>
      <c r="CWY23" s="91"/>
      <c r="CWZ23" s="91"/>
      <c r="CXA23" s="91"/>
      <c r="CXB23" s="91"/>
      <c r="CXC23" s="91"/>
      <c r="CXD23" s="91"/>
      <c r="CXE23" s="91"/>
      <c r="CXF23" s="91"/>
      <c r="CXG23" s="91"/>
      <c r="CXH23" s="91"/>
      <c r="CXI23" s="91"/>
      <c r="CXJ23" s="91"/>
      <c r="CXK23" s="91"/>
      <c r="CXL23" s="91"/>
      <c r="CXM23" s="91"/>
      <c r="CXN23" s="91"/>
      <c r="CXO23" s="91"/>
      <c r="CXP23" s="91"/>
      <c r="CXQ23" s="91"/>
      <c r="CXR23" s="91"/>
      <c r="CXS23" s="91"/>
      <c r="CXT23" s="91"/>
      <c r="CXU23" s="91"/>
      <c r="CXV23" s="91"/>
      <c r="CXW23" s="91"/>
      <c r="CXX23" s="91"/>
      <c r="CXY23" s="91"/>
      <c r="CXZ23" s="91"/>
      <c r="CYA23" s="91"/>
      <c r="CYB23" s="91"/>
      <c r="CYC23" s="91"/>
      <c r="CYD23" s="91"/>
      <c r="CYE23" s="91"/>
      <c r="CYF23" s="91"/>
      <c r="CYG23" s="91"/>
      <c r="CYH23" s="91"/>
      <c r="CYI23" s="91"/>
      <c r="CYJ23" s="91"/>
      <c r="CYK23" s="91"/>
      <c r="CYL23" s="91"/>
      <c r="CYM23" s="91"/>
      <c r="CYN23" s="91"/>
      <c r="CYO23" s="91"/>
      <c r="CYP23" s="91"/>
      <c r="CYQ23" s="91"/>
      <c r="CYR23" s="91"/>
      <c r="CYS23" s="91"/>
      <c r="CYT23" s="91"/>
      <c r="CYU23" s="91"/>
      <c r="CYV23" s="91"/>
      <c r="CYW23" s="91"/>
      <c r="CYX23" s="91"/>
      <c r="CYY23" s="91"/>
      <c r="CYZ23" s="91"/>
      <c r="CZA23" s="91"/>
      <c r="CZB23" s="91"/>
      <c r="CZC23" s="91"/>
      <c r="CZD23" s="91"/>
      <c r="CZE23" s="91"/>
      <c r="CZF23" s="91"/>
      <c r="CZG23" s="91"/>
      <c r="CZH23" s="91"/>
      <c r="CZI23" s="91"/>
      <c r="CZJ23" s="91"/>
      <c r="CZK23" s="91"/>
      <c r="CZL23" s="91"/>
      <c r="CZM23" s="91"/>
      <c r="CZN23" s="91"/>
      <c r="CZO23" s="91"/>
      <c r="CZP23" s="91"/>
      <c r="CZQ23" s="91"/>
      <c r="CZR23" s="91"/>
      <c r="CZS23" s="91"/>
      <c r="CZT23" s="91"/>
      <c r="CZU23" s="91"/>
      <c r="CZV23" s="91"/>
      <c r="CZW23" s="91"/>
      <c r="CZX23" s="91"/>
      <c r="CZY23" s="91"/>
      <c r="CZZ23" s="91"/>
      <c r="DAA23" s="91"/>
      <c r="DAB23" s="91"/>
      <c r="DAC23" s="91"/>
      <c r="DAD23" s="91"/>
      <c r="DAE23" s="91"/>
      <c r="DAF23" s="91"/>
      <c r="DAG23" s="91"/>
      <c r="DAH23" s="91"/>
      <c r="DAI23" s="91"/>
      <c r="DAJ23" s="91"/>
      <c r="DAK23" s="91"/>
      <c r="DAL23" s="91"/>
      <c r="DAM23" s="91"/>
      <c r="DAN23" s="91"/>
      <c r="DAO23" s="91"/>
      <c r="DAP23" s="91"/>
      <c r="DAQ23" s="91"/>
      <c r="DAR23" s="91"/>
      <c r="DAS23" s="91"/>
      <c r="DAT23" s="91"/>
      <c r="DAU23" s="91"/>
      <c r="DAV23" s="91"/>
      <c r="DAW23" s="91"/>
      <c r="DAX23" s="91"/>
      <c r="DAY23" s="91"/>
      <c r="DAZ23" s="91"/>
      <c r="DBA23" s="91"/>
      <c r="DBB23" s="91"/>
      <c r="DBC23" s="91"/>
      <c r="DBD23" s="91"/>
      <c r="DBE23" s="91"/>
      <c r="DBF23" s="91"/>
      <c r="DBG23" s="91"/>
      <c r="DBH23" s="91"/>
      <c r="DBI23" s="91"/>
      <c r="DBJ23" s="91"/>
      <c r="DBK23" s="91"/>
      <c r="DBL23" s="91"/>
      <c r="DBM23" s="91"/>
      <c r="DBN23" s="91"/>
      <c r="DBO23" s="91"/>
      <c r="DBP23" s="91"/>
      <c r="DBQ23" s="91"/>
      <c r="DBR23" s="91"/>
      <c r="DBS23" s="91"/>
      <c r="DBT23" s="91"/>
      <c r="DBU23" s="91"/>
      <c r="DBV23" s="91"/>
      <c r="DBW23" s="91"/>
      <c r="DBX23" s="91"/>
      <c r="DBY23" s="91"/>
      <c r="DBZ23" s="91"/>
      <c r="DCA23" s="91"/>
      <c r="DCB23" s="91"/>
      <c r="DCC23" s="91"/>
      <c r="DCD23" s="91"/>
      <c r="DCE23" s="91"/>
      <c r="DCF23" s="91"/>
      <c r="DCG23" s="91"/>
      <c r="DCH23" s="91"/>
      <c r="DCI23" s="91"/>
      <c r="DCJ23" s="91"/>
      <c r="DCK23" s="91"/>
      <c r="DCL23" s="91"/>
      <c r="DCM23" s="91"/>
      <c r="DCN23" s="91"/>
      <c r="DCO23" s="91"/>
      <c r="DCP23" s="91"/>
      <c r="DCQ23" s="91"/>
      <c r="DCR23" s="91"/>
      <c r="DCS23" s="91"/>
      <c r="DCT23" s="91"/>
      <c r="DCU23" s="91"/>
      <c r="DCV23" s="91"/>
      <c r="DCW23" s="91"/>
      <c r="DCX23" s="91"/>
      <c r="DCY23" s="91"/>
      <c r="DCZ23" s="91"/>
      <c r="DDA23" s="91"/>
      <c r="DDB23" s="91"/>
      <c r="DDC23" s="91"/>
      <c r="DDD23" s="91"/>
      <c r="DDE23" s="91"/>
      <c r="DDF23" s="91"/>
      <c r="DDG23" s="91"/>
      <c r="DDH23" s="91"/>
      <c r="DDI23" s="91"/>
      <c r="DDJ23" s="91"/>
      <c r="DDK23" s="91"/>
      <c r="DDL23" s="91"/>
      <c r="DDM23" s="91"/>
      <c r="DDN23" s="91"/>
      <c r="DDO23" s="91"/>
      <c r="DDP23" s="91"/>
      <c r="DDQ23" s="91"/>
      <c r="DDR23" s="91"/>
      <c r="DDS23" s="91"/>
      <c r="DDT23" s="91"/>
      <c r="DDU23" s="91"/>
      <c r="DDV23" s="91"/>
      <c r="DDW23" s="91"/>
      <c r="DDX23" s="91"/>
      <c r="DDY23" s="91"/>
      <c r="DDZ23" s="91"/>
      <c r="DEA23" s="91"/>
      <c r="DEB23" s="91"/>
      <c r="DEC23" s="91"/>
      <c r="DED23" s="91"/>
      <c r="DEE23" s="91"/>
      <c r="DEF23" s="91"/>
      <c r="DEG23" s="91"/>
      <c r="DEH23" s="91"/>
      <c r="DEI23" s="91"/>
      <c r="DEJ23" s="91"/>
      <c r="DEK23" s="91"/>
      <c r="DEL23" s="91"/>
      <c r="DEM23" s="91"/>
      <c r="DEN23" s="91"/>
      <c r="DEO23" s="91"/>
      <c r="DEP23" s="91"/>
      <c r="DEQ23" s="91"/>
      <c r="DER23" s="91"/>
      <c r="DES23" s="91"/>
      <c r="DET23" s="91"/>
      <c r="DEU23" s="91"/>
      <c r="DEV23" s="91"/>
      <c r="DEW23" s="91"/>
      <c r="DEX23" s="91"/>
      <c r="DEY23" s="91"/>
      <c r="DEZ23" s="91"/>
      <c r="DFA23" s="91"/>
      <c r="DFB23" s="91"/>
      <c r="DFC23" s="91"/>
      <c r="DFD23" s="91"/>
      <c r="DFE23" s="91"/>
      <c r="DFF23" s="91"/>
      <c r="DFG23" s="91"/>
      <c r="DFH23" s="91"/>
      <c r="DFI23" s="91"/>
      <c r="DFJ23" s="91"/>
      <c r="DFK23" s="91"/>
      <c r="DFL23" s="91"/>
      <c r="DFM23" s="91"/>
      <c r="DFN23" s="91"/>
      <c r="DFO23" s="91"/>
      <c r="DFP23" s="91"/>
      <c r="DFQ23" s="91"/>
      <c r="DFR23" s="91"/>
      <c r="DFS23" s="91"/>
      <c r="DFT23" s="91"/>
      <c r="DFU23" s="91"/>
      <c r="DFV23" s="91"/>
      <c r="DFW23" s="91"/>
      <c r="DFX23" s="91"/>
      <c r="DFY23" s="91"/>
      <c r="DFZ23" s="91"/>
      <c r="DGA23" s="91"/>
      <c r="DGB23" s="91"/>
      <c r="DGC23" s="91"/>
      <c r="DGD23" s="91"/>
      <c r="DGE23" s="91"/>
      <c r="DGF23" s="91"/>
      <c r="DGG23" s="91"/>
      <c r="DGH23" s="91"/>
      <c r="DGI23" s="91"/>
      <c r="DGJ23" s="91"/>
      <c r="DGK23" s="91"/>
      <c r="DGL23" s="91"/>
      <c r="DGM23" s="91"/>
      <c r="DGN23" s="91"/>
      <c r="DGO23" s="91"/>
      <c r="DGP23" s="91"/>
      <c r="DGQ23" s="91"/>
      <c r="DGR23" s="91"/>
      <c r="DGS23" s="91"/>
      <c r="DGT23" s="91"/>
      <c r="DGU23" s="91"/>
      <c r="DGV23" s="91"/>
      <c r="DGW23" s="91"/>
      <c r="DGX23" s="91"/>
      <c r="DGY23" s="91"/>
      <c r="DGZ23" s="91"/>
      <c r="DHA23" s="91"/>
      <c r="DHB23" s="91"/>
      <c r="DHC23" s="91"/>
      <c r="DHD23" s="91"/>
      <c r="DHE23" s="91"/>
      <c r="DHF23" s="91"/>
      <c r="DHG23" s="91"/>
      <c r="DHH23" s="91"/>
      <c r="DHI23" s="91"/>
      <c r="DHJ23" s="91"/>
      <c r="DHK23" s="91"/>
      <c r="DHL23" s="91"/>
      <c r="DHM23" s="91"/>
      <c r="DHN23" s="91"/>
      <c r="DHO23" s="91"/>
      <c r="DHP23" s="91"/>
      <c r="DHQ23" s="91"/>
      <c r="DHR23" s="91"/>
      <c r="DHS23" s="91"/>
      <c r="DHT23" s="91"/>
      <c r="DHU23" s="91"/>
      <c r="DHV23" s="91"/>
      <c r="DHW23" s="91"/>
      <c r="DHX23" s="91"/>
      <c r="DHY23" s="91"/>
      <c r="DHZ23" s="91"/>
      <c r="DIA23" s="91"/>
      <c r="DIB23" s="91"/>
      <c r="DIC23" s="91"/>
      <c r="DID23" s="91"/>
      <c r="DIE23" s="91"/>
      <c r="DIF23" s="91"/>
      <c r="DIG23" s="91"/>
      <c r="DIH23" s="91"/>
      <c r="DII23" s="91"/>
      <c r="DIJ23" s="91"/>
      <c r="DIK23" s="91"/>
      <c r="DIL23" s="91"/>
      <c r="DIM23" s="91"/>
      <c r="DIN23" s="91"/>
      <c r="DIO23" s="91"/>
      <c r="DIP23" s="91"/>
      <c r="DIQ23" s="91"/>
      <c r="DIR23" s="91"/>
      <c r="DIS23" s="91"/>
      <c r="DIT23" s="91"/>
      <c r="DIU23" s="91"/>
      <c r="DIV23" s="91"/>
      <c r="DIW23" s="91"/>
      <c r="DIX23" s="91"/>
      <c r="DIY23" s="91"/>
      <c r="DIZ23" s="91"/>
      <c r="DJA23" s="91"/>
      <c r="DJB23" s="91"/>
      <c r="DJC23" s="91"/>
      <c r="DJD23" s="91"/>
      <c r="DJE23" s="91"/>
      <c r="DJF23" s="91"/>
      <c r="DJG23" s="91"/>
      <c r="DJH23" s="91"/>
      <c r="DJI23" s="91"/>
      <c r="DJJ23" s="91"/>
      <c r="DJK23" s="91"/>
      <c r="DJL23" s="91"/>
      <c r="DJM23" s="91"/>
      <c r="DJN23" s="91"/>
      <c r="DJO23" s="91"/>
      <c r="DJP23" s="91"/>
      <c r="DJQ23" s="91"/>
      <c r="DJR23" s="91"/>
      <c r="DJS23" s="91"/>
      <c r="DJT23" s="91"/>
      <c r="DJU23" s="91"/>
      <c r="DJV23" s="91"/>
      <c r="DJW23" s="91"/>
      <c r="DJX23" s="91"/>
      <c r="DJY23" s="91"/>
      <c r="DJZ23" s="91"/>
      <c r="DKA23" s="91"/>
      <c r="DKB23" s="91"/>
      <c r="DKC23" s="91"/>
      <c r="DKD23" s="91"/>
      <c r="DKE23" s="91"/>
      <c r="DKF23" s="91"/>
      <c r="DKG23" s="91"/>
      <c r="DKH23" s="91"/>
      <c r="DKI23" s="91"/>
      <c r="DKJ23" s="91"/>
      <c r="DKK23" s="91"/>
      <c r="DKL23" s="91"/>
      <c r="DKM23" s="91"/>
      <c r="DKN23" s="91"/>
      <c r="DKO23" s="91"/>
      <c r="DKP23" s="91"/>
      <c r="DKQ23" s="91"/>
      <c r="DKR23" s="91"/>
      <c r="DKS23" s="91"/>
      <c r="DKT23" s="91"/>
      <c r="DKU23" s="91"/>
      <c r="DKV23" s="91"/>
      <c r="DKW23" s="91"/>
      <c r="DKX23" s="91"/>
      <c r="DKY23" s="91"/>
      <c r="DKZ23" s="91"/>
      <c r="DLA23" s="91"/>
      <c r="DLB23" s="91"/>
      <c r="DLC23" s="91"/>
      <c r="DLD23" s="91"/>
      <c r="DLE23" s="91"/>
      <c r="DLF23" s="91"/>
      <c r="DLG23" s="91"/>
      <c r="DLH23" s="91"/>
      <c r="DLI23" s="91"/>
      <c r="DLJ23" s="91"/>
      <c r="DLK23" s="91"/>
      <c r="DLL23" s="91"/>
      <c r="DLM23" s="91"/>
      <c r="DLN23" s="91"/>
      <c r="DLO23" s="91"/>
      <c r="DLP23" s="91"/>
      <c r="DLQ23" s="91"/>
      <c r="DLR23" s="91"/>
      <c r="DLS23" s="91"/>
      <c r="DLT23" s="91"/>
      <c r="DLU23" s="91"/>
      <c r="DLV23" s="91"/>
      <c r="DLW23" s="91"/>
      <c r="DLX23" s="91"/>
      <c r="DLY23" s="91"/>
      <c r="DLZ23" s="91"/>
      <c r="DMA23" s="91"/>
      <c r="DMB23" s="91"/>
      <c r="DMC23" s="91"/>
      <c r="DMD23" s="91"/>
      <c r="DME23" s="91"/>
      <c r="DMF23" s="91"/>
      <c r="DMG23" s="91"/>
      <c r="DMH23" s="91"/>
      <c r="DMI23" s="91"/>
      <c r="DMJ23" s="91"/>
      <c r="DMK23" s="91"/>
      <c r="DML23" s="91"/>
      <c r="DMM23" s="91"/>
      <c r="DMN23" s="91"/>
      <c r="DMO23" s="91"/>
      <c r="DMP23" s="91"/>
      <c r="DMQ23" s="91"/>
      <c r="DMR23" s="91"/>
      <c r="DMS23" s="91"/>
      <c r="DMT23" s="91"/>
      <c r="DMU23" s="91"/>
      <c r="DMV23" s="91"/>
      <c r="DMW23" s="91"/>
      <c r="DMX23" s="91"/>
      <c r="DMY23" s="91"/>
      <c r="DMZ23" s="91"/>
      <c r="DNA23" s="91"/>
      <c r="DNB23" s="91"/>
      <c r="DNC23" s="91"/>
      <c r="DND23" s="91"/>
      <c r="DNE23" s="91"/>
      <c r="DNF23" s="91"/>
      <c r="DNG23" s="91"/>
      <c r="DNH23" s="91"/>
      <c r="DNI23" s="91"/>
      <c r="DNJ23" s="91"/>
      <c r="DNK23" s="91"/>
      <c r="DNL23" s="91"/>
      <c r="DNM23" s="91"/>
      <c r="DNN23" s="91"/>
      <c r="DNO23" s="91"/>
      <c r="DNP23" s="91"/>
      <c r="DNQ23" s="91"/>
      <c r="DNR23" s="91"/>
      <c r="DNS23" s="91"/>
      <c r="DNT23" s="91"/>
      <c r="DNU23" s="91"/>
      <c r="DNV23" s="91"/>
      <c r="DNW23" s="91"/>
      <c r="DNX23" s="91"/>
      <c r="DNY23" s="91"/>
      <c r="DNZ23" s="91"/>
      <c r="DOA23" s="91"/>
      <c r="DOB23" s="91"/>
      <c r="DOC23" s="91"/>
      <c r="DOD23" s="91"/>
      <c r="DOE23" s="91"/>
      <c r="DOF23" s="91"/>
      <c r="DOG23" s="91"/>
      <c r="DOH23" s="91"/>
      <c r="DOI23" s="91"/>
      <c r="DOJ23" s="91"/>
      <c r="DOK23" s="91"/>
      <c r="DOL23" s="91"/>
      <c r="DOM23" s="91"/>
      <c r="DON23" s="91"/>
      <c r="DOO23" s="91"/>
      <c r="DOP23" s="91"/>
      <c r="DOQ23" s="91"/>
      <c r="DOR23" s="91"/>
      <c r="DOS23" s="91"/>
      <c r="DOT23" s="91"/>
      <c r="DOU23" s="91"/>
      <c r="DOV23" s="91"/>
      <c r="DOW23" s="91"/>
      <c r="DOX23" s="91"/>
      <c r="DOY23" s="91"/>
      <c r="DOZ23" s="91"/>
      <c r="DPA23" s="91"/>
      <c r="DPB23" s="91"/>
      <c r="DPC23" s="91"/>
      <c r="DPD23" s="91"/>
      <c r="DPE23" s="91"/>
      <c r="DPF23" s="91"/>
      <c r="DPG23" s="91"/>
      <c r="DPH23" s="91"/>
      <c r="DPI23" s="91"/>
      <c r="DPJ23" s="91"/>
      <c r="DPK23" s="91"/>
      <c r="DPL23" s="91"/>
      <c r="DPM23" s="91"/>
      <c r="DPN23" s="91"/>
      <c r="DPO23" s="91"/>
      <c r="DPP23" s="91"/>
      <c r="DPQ23" s="91"/>
      <c r="DPR23" s="91"/>
      <c r="DPS23" s="91"/>
      <c r="DPT23" s="91"/>
      <c r="DPU23" s="91"/>
      <c r="DPV23" s="91"/>
      <c r="DPW23" s="91"/>
      <c r="DPX23" s="91"/>
      <c r="DPY23" s="91"/>
      <c r="DPZ23" s="91"/>
      <c r="DQA23" s="91"/>
      <c r="DQB23" s="91"/>
      <c r="DQC23" s="91"/>
      <c r="DQD23" s="91"/>
      <c r="DQE23" s="91"/>
      <c r="DQF23" s="91"/>
      <c r="DQG23" s="91"/>
      <c r="DQH23" s="91"/>
      <c r="DQI23" s="91"/>
      <c r="DQJ23" s="91"/>
      <c r="DQK23" s="91"/>
      <c r="DQL23" s="91"/>
      <c r="DQM23" s="91"/>
      <c r="DQN23" s="91"/>
      <c r="DQO23" s="91"/>
      <c r="DQP23" s="91"/>
      <c r="DQQ23" s="91"/>
      <c r="DQR23" s="91"/>
      <c r="DQS23" s="91"/>
      <c r="DQT23" s="91"/>
      <c r="DQU23" s="91"/>
      <c r="DQV23" s="91"/>
      <c r="DQW23" s="91"/>
      <c r="DQX23" s="91"/>
      <c r="DQY23" s="91"/>
      <c r="DQZ23" s="91"/>
      <c r="DRA23" s="91"/>
      <c r="DRB23" s="91"/>
      <c r="DRC23" s="91"/>
      <c r="DRD23" s="91"/>
      <c r="DRE23" s="91"/>
      <c r="DRF23" s="91"/>
      <c r="DRG23" s="91"/>
      <c r="DRH23" s="91"/>
      <c r="DRI23" s="91"/>
      <c r="DRJ23" s="91"/>
      <c r="DRK23" s="91"/>
      <c r="DRL23" s="91"/>
      <c r="DRM23" s="91"/>
      <c r="DRN23" s="91"/>
      <c r="DRO23" s="91"/>
      <c r="DRP23" s="91"/>
      <c r="DRQ23" s="91"/>
      <c r="DRR23" s="91"/>
      <c r="DRS23" s="91"/>
      <c r="DRT23" s="91"/>
      <c r="DRU23" s="91"/>
      <c r="DRV23" s="91"/>
      <c r="DRW23" s="91"/>
      <c r="DRX23" s="91"/>
      <c r="DRY23" s="91"/>
      <c r="DRZ23" s="91"/>
      <c r="DSA23" s="91"/>
      <c r="DSB23" s="91"/>
      <c r="DSC23" s="91"/>
      <c r="DSD23" s="91"/>
      <c r="DSE23" s="91"/>
      <c r="DSF23" s="91"/>
      <c r="DSG23" s="91"/>
      <c r="DSH23" s="91"/>
      <c r="DSI23" s="91"/>
      <c r="DSJ23" s="91"/>
      <c r="DSK23" s="91"/>
      <c r="DSL23" s="91"/>
      <c r="DSM23" s="91"/>
      <c r="DSN23" s="91"/>
      <c r="DSO23" s="91"/>
      <c r="DSP23" s="91"/>
      <c r="DSQ23" s="91"/>
      <c r="DSR23" s="91"/>
      <c r="DSS23" s="91"/>
      <c r="DST23" s="91"/>
      <c r="DSU23" s="91"/>
      <c r="DSV23" s="91"/>
      <c r="DSW23" s="91"/>
      <c r="DSX23" s="91"/>
      <c r="DSY23" s="91"/>
      <c r="DSZ23" s="91"/>
      <c r="DTA23" s="91"/>
      <c r="DTB23" s="91"/>
      <c r="DTC23" s="91"/>
      <c r="DTD23" s="91"/>
      <c r="DTE23" s="91"/>
      <c r="DTF23" s="91"/>
      <c r="DTG23" s="91"/>
      <c r="DTH23" s="91"/>
      <c r="DTI23" s="91"/>
      <c r="DTJ23" s="91"/>
      <c r="DTK23" s="91"/>
      <c r="DTL23" s="91"/>
      <c r="DTM23" s="91"/>
      <c r="DTN23" s="91"/>
      <c r="DTO23" s="91"/>
      <c r="DTP23" s="91"/>
      <c r="DTQ23" s="91"/>
      <c r="DTR23" s="91"/>
      <c r="DTS23" s="91"/>
      <c r="DTT23" s="91"/>
      <c r="DTU23" s="91"/>
      <c r="DTV23" s="91"/>
      <c r="DTW23" s="91"/>
      <c r="DTX23" s="91"/>
      <c r="DTY23" s="91"/>
      <c r="DTZ23" s="91"/>
      <c r="DUA23" s="91"/>
      <c r="DUB23" s="91"/>
      <c r="DUC23" s="91"/>
      <c r="DUD23" s="91"/>
      <c r="DUE23" s="91"/>
      <c r="DUF23" s="91"/>
      <c r="DUG23" s="91"/>
      <c r="DUH23" s="91"/>
      <c r="DUI23" s="91"/>
      <c r="DUJ23" s="91"/>
      <c r="DUK23" s="91"/>
      <c r="DUL23" s="91"/>
      <c r="DUM23" s="91"/>
      <c r="DUN23" s="91"/>
      <c r="DUO23" s="91"/>
      <c r="DUP23" s="91"/>
      <c r="DUQ23" s="91"/>
      <c r="DUR23" s="91"/>
      <c r="DUS23" s="91"/>
      <c r="DUT23" s="91"/>
      <c r="DUU23" s="91"/>
      <c r="DUV23" s="91"/>
      <c r="DUW23" s="91"/>
      <c r="DUX23" s="91"/>
      <c r="DUY23" s="91"/>
      <c r="DUZ23" s="91"/>
      <c r="DVA23" s="91"/>
      <c r="DVB23" s="91"/>
      <c r="DVC23" s="91"/>
      <c r="DVD23" s="91"/>
      <c r="DVE23" s="91"/>
      <c r="DVF23" s="91"/>
      <c r="DVG23" s="91"/>
      <c r="DVH23" s="91"/>
      <c r="DVI23" s="91"/>
      <c r="DVJ23" s="91"/>
      <c r="DVK23" s="91"/>
      <c r="DVL23" s="91"/>
      <c r="DVM23" s="91"/>
      <c r="DVN23" s="91"/>
      <c r="DVO23" s="91"/>
      <c r="DVP23" s="91"/>
      <c r="DVQ23" s="91"/>
      <c r="DVR23" s="91"/>
      <c r="DVS23" s="91"/>
      <c r="DVT23" s="91"/>
      <c r="DVU23" s="91"/>
      <c r="DVV23" s="91"/>
      <c r="DVW23" s="91"/>
      <c r="DVX23" s="91"/>
      <c r="DVY23" s="91"/>
      <c r="DVZ23" s="91"/>
      <c r="DWA23" s="91"/>
      <c r="DWB23" s="91"/>
      <c r="DWC23" s="91"/>
      <c r="DWD23" s="91"/>
      <c r="DWE23" s="91"/>
      <c r="DWF23" s="91"/>
      <c r="DWG23" s="91"/>
      <c r="DWH23" s="91"/>
      <c r="DWI23" s="91"/>
      <c r="DWJ23" s="91"/>
      <c r="DWK23" s="91"/>
      <c r="DWL23" s="91"/>
      <c r="DWM23" s="91"/>
      <c r="DWN23" s="91"/>
      <c r="DWO23" s="91"/>
      <c r="DWP23" s="91"/>
      <c r="DWQ23" s="91"/>
      <c r="DWR23" s="91"/>
      <c r="DWS23" s="91"/>
      <c r="DWT23" s="91"/>
      <c r="DWU23" s="91"/>
      <c r="DWV23" s="91"/>
      <c r="DWW23" s="91"/>
      <c r="DWX23" s="91"/>
      <c r="DWY23" s="91"/>
      <c r="DWZ23" s="91"/>
      <c r="DXA23" s="91"/>
      <c r="DXB23" s="91"/>
      <c r="DXC23" s="91"/>
      <c r="DXD23" s="91"/>
      <c r="DXE23" s="91"/>
      <c r="DXF23" s="91"/>
      <c r="DXG23" s="91"/>
      <c r="DXH23" s="91"/>
      <c r="DXI23" s="91"/>
      <c r="DXJ23" s="91"/>
      <c r="DXK23" s="91"/>
      <c r="DXL23" s="91"/>
      <c r="DXM23" s="91"/>
      <c r="DXN23" s="91"/>
      <c r="DXO23" s="91"/>
      <c r="DXP23" s="91"/>
      <c r="DXQ23" s="91"/>
      <c r="DXR23" s="91"/>
      <c r="DXS23" s="91"/>
      <c r="DXT23" s="91"/>
      <c r="DXU23" s="91"/>
      <c r="DXV23" s="91"/>
      <c r="DXW23" s="91"/>
      <c r="DXX23" s="91"/>
      <c r="DXY23" s="91"/>
      <c r="DXZ23" s="91"/>
      <c r="DYA23" s="91"/>
      <c r="DYB23" s="91"/>
      <c r="DYC23" s="91"/>
      <c r="DYD23" s="91"/>
      <c r="DYE23" s="91"/>
      <c r="DYF23" s="91"/>
      <c r="DYG23" s="91"/>
      <c r="DYH23" s="91"/>
      <c r="DYI23" s="91"/>
      <c r="DYJ23" s="91"/>
      <c r="DYK23" s="91"/>
      <c r="DYL23" s="91"/>
      <c r="DYM23" s="91"/>
      <c r="DYN23" s="91"/>
      <c r="DYO23" s="91"/>
      <c r="DYP23" s="91"/>
      <c r="DYQ23" s="91"/>
      <c r="DYR23" s="91"/>
      <c r="DYS23" s="91"/>
      <c r="DYT23" s="91"/>
      <c r="DYU23" s="91"/>
      <c r="DYV23" s="91"/>
      <c r="DYW23" s="91"/>
      <c r="DYX23" s="91"/>
      <c r="DYY23" s="91"/>
      <c r="DYZ23" s="91"/>
      <c r="DZA23" s="91"/>
      <c r="DZB23" s="91"/>
      <c r="DZC23" s="91"/>
      <c r="DZD23" s="91"/>
      <c r="DZE23" s="91"/>
      <c r="DZF23" s="91"/>
      <c r="DZG23" s="91"/>
      <c r="DZH23" s="91"/>
      <c r="DZI23" s="91"/>
      <c r="DZJ23" s="91"/>
      <c r="DZK23" s="91"/>
      <c r="DZL23" s="91"/>
      <c r="DZM23" s="91"/>
      <c r="DZN23" s="91"/>
      <c r="DZO23" s="91"/>
      <c r="DZP23" s="91"/>
      <c r="DZQ23" s="91"/>
      <c r="DZR23" s="91"/>
      <c r="DZS23" s="91"/>
      <c r="DZT23" s="91"/>
      <c r="DZU23" s="91"/>
      <c r="DZV23" s="91"/>
      <c r="DZW23" s="91"/>
      <c r="DZX23" s="91"/>
      <c r="DZY23" s="91"/>
      <c r="DZZ23" s="91"/>
      <c r="EAA23" s="91"/>
      <c r="EAB23" s="91"/>
      <c r="EAC23" s="91"/>
      <c r="EAD23" s="91"/>
      <c r="EAE23" s="91"/>
      <c r="EAF23" s="91"/>
      <c r="EAG23" s="91"/>
      <c r="EAH23" s="91"/>
      <c r="EAI23" s="91"/>
      <c r="EAJ23" s="91"/>
      <c r="EAK23" s="91"/>
      <c r="EAL23" s="91"/>
      <c r="EAM23" s="91"/>
      <c r="EAN23" s="91"/>
      <c r="EAO23" s="91"/>
      <c r="EAP23" s="91"/>
      <c r="EAQ23" s="91"/>
      <c r="EAR23" s="91"/>
      <c r="EAS23" s="91"/>
      <c r="EAT23" s="91"/>
      <c r="EAU23" s="91"/>
      <c r="EAV23" s="91"/>
      <c r="EAW23" s="91"/>
      <c r="EAX23" s="91"/>
      <c r="EAY23" s="91"/>
      <c r="EAZ23" s="91"/>
      <c r="EBA23" s="91"/>
      <c r="EBB23" s="91"/>
      <c r="EBC23" s="91"/>
      <c r="EBD23" s="91"/>
      <c r="EBE23" s="91"/>
      <c r="EBF23" s="91"/>
      <c r="EBG23" s="91"/>
      <c r="EBH23" s="91"/>
      <c r="EBI23" s="91"/>
      <c r="EBJ23" s="91"/>
      <c r="EBK23" s="91"/>
      <c r="EBL23" s="91"/>
      <c r="EBM23" s="91"/>
      <c r="EBN23" s="91"/>
      <c r="EBO23" s="91"/>
      <c r="EBP23" s="91"/>
      <c r="EBQ23" s="91"/>
      <c r="EBR23" s="91"/>
      <c r="EBS23" s="91"/>
      <c r="EBT23" s="91"/>
      <c r="EBU23" s="91"/>
      <c r="EBV23" s="91"/>
      <c r="EBW23" s="91"/>
      <c r="EBX23" s="91"/>
      <c r="EBY23" s="91"/>
      <c r="EBZ23" s="91"/>
      <c r="ECA23" s="91"/>
      <c r="ECB23" s="91"/>
      <c r="ECC23" s="91"/>
      <c r="ECD23" s="91"/>
      <c r="ECE23" s="91"/>
      <c r="ECF23" s="91"/>
      <c r="ECG23" s="91"/>
      <c r="ECH23" s="91"/>
      <c r="ECI23" s="91"/>
      <c r="ECJ23" s="91"/>
      <c r="ECK23" s="91"/>
      <c r="ECL23" s="91"/>
      <c r="ECM23" s="91"/>
      <c r="ECN23" s="91"/>
      <c r="ECO23" s="91"/>
      <c r="ECP23" s="91"/>
      <c r="ECQ23" s="91"/>
      <c r="ECR23" s="91"/>
      <c r="ECS23" s="91"/>
      <c r="ECT23" s="91"/>
      <c r="ECU23" s="91"/>
      <c r="ECV23" s="91"/>
      <c r="ECW23" s="91"/>
      <c r="ECX23" s="91"/>
      <c r="ECY23" s="91"/>
      <c r="ECZ23" s="91"/>
      <c r="EDA23" s="91"/>
      <c r="EDB23" s="91"/>
      <c r="EDC23" s="91"/>
      <c r="EDD23" s="91"/>
      <c r="EDE23" s="91"/>
      <c r="EDF23" s="91"/>
      <c r="EDG23" s="91"/>
      <c r="EDH23" s="91"/>
      <c r="EDI23" s="91"/>
      <c r="EDJ23" s="91"/>
      <c r="EDK23" s="91"/>
      <c r="EDL23" s="91"/>
      <c r="EDM23" s="91"/>
      <c r="EDN23" s="91"/>
      <c r="EDO23" s="91"/>
      <c r="EDP23" s="91"/>
      <c r="EDQ23" s="91"/>
      <c r="EDR23" s="91"/>
      <c r="EDS23" s="91"/>
      <c r="EDT23" s="91"/>
      <c r="EDU23" s="91"/>
      <c r="EDV23" s="91"/>
      <c r="EDW23" s="91"/>
      <c r="EDX23" s="91"/>
      <c r="EDY23" s="91"/>
      <c r="EDZ23" s="91"/>
      <c r="EEA23" s="91"/>
      <c r="EEB23" s="91"/>
      <c r="EEC23" s="91"/>
      <c r="EED23" s="91"/>
      <c r="EEE23" s="91"/>
      <c r="EEF23" s="91"/>
      <c r="EEG23" s="91"/>
      <c r="EEH23" s="91"/>
      <c r="EEI23" s="91"/>
      <c r="EEJ23" s="91"/>
      <c r="EEK23" s="91"/>
      <c r="EEL23" s="91"/>
      <c r="EEM23" s="91"/>
      <c r="EEN23" s="91"/>
      <c r="EEO23" s="91"/>
      <c r="EEP23" s="91"/>
      <c r="EEQ23" s="91"/>
      <c r="EER23" s="91"/>
      <c r="EES23" s="91"/>
      <c r="EET23" s="91"/>
      <c r="EEU23" s="91"/>
      <c r="EEV23" s="91"/>
      <c r="EEW23" s="91"/>
      <c r="EEX23" s="91"/>
      <c r="EEY23" s="91"/>
      <c r="EEZ23" s="91"/>
      <c r="EFA23" s="91"/>
      <c r="EFB23" s="91"/>
      <c r="EFC23" s="91"/>
      <c r="EFD23" s="91"/>
      <c r="EFE23" s="91"/>
      <c r="EFF23" s="91"/>
      <c r="EFG23" s="91"/>
      <c r="EFH23" s="91"/>
      <c r="EFI23" s="91"/>
      <c r="EFJ23" s="91"/>
      <c r="EFK23" s="91"/>
      <c r="EFL23" s="91"/>
      <c r="EFM23" s="91"/>
      <c r="EFN23" s="91"/>
      <c r="EFO23" s="91"/>
      <c r="EFP23" s="91"/>
      <c r="EFQ23" s="91"/>
      <c r="EFR23" s="91"/>
      <c r="EFS23" s="91"/>
      <c r="EFT23" s="91"/>
      <c r="EFU23" s="91"/>
      <c r="EFV23" s="91"/>
      <c r="EFW23" s="91"/>
      <c r="EFX23" s="91"/>
      <c r="EFY23" s="91"/>
      <c r="EFZ23" s="91"/>
      <c r="EGA23" s="91"/>
      <c r="EGB23" s="91"/>
      <c r="EGC23" s="91"/>
      <c r="EGD23" s="91"/>
      <c r="EGE23" s="91"/>
      <c r="EGF23" s="91"/>
      <c r="EGG23" s="91"/>
      <c r="EGH23" s="91"/>
      <c r="EGI23" s="91"/>
      <c r="EGJ23" s="91"/>
      <c r="EGK23" s="91"/>
      <c r="EGL23" s="91"/>
      <c r="EGM23" s="91"/>
      <c r="EGN23" s="91"/>
      <c r="EGO23" s="91"/>
      <c r="EGP23" s="91"/>
      <c r="EGQ23" s="91"/>
      <c r="EGR23" s="91"/>
      <c r="EGS23" s="91"/>
      <c r="EGT23" s="91"/>
      <c r="EGU23" s="91"/>
      <c r="EGV23" s="91"/>
      <c r="EGW23" s="91"/>
      <c r="EGX23" s="91"/>
      <c r="EGY23" s="91"/>
      <c r="EGZ23" s="91"/>
      <c r="EHA23" s="91"/>
      <c r="EHB23" s="91"/>
      <c r="EHC23" s="91"/>
      <c r="EHD23" s="91"/>
      <c r="EHE23" s="91"/>
      <c r="EHF23" s="91"/>
      <c r="EHG23" s="91"/>
      <c r="EHH23" s="91"/>
      <c r="EHI23" s="91"/>
      <c r="EHJ23" s="91"/>
      <c r="EHK23" s="91"/>
      <c r="EHL23" s="91"/>
      <c r="EHM23" s="91"/>
      <c r="EHN23" s="91"/>
      <c r="EHO23" s="91"/>
      <c r="EHP23" s="91"/>
      <c r="EHQ23" s="91"/>
      <c r="EHR23" s="91"/>
      <c r="EHS23" s="91"/>
      <c r="EHT23" s="91"/>
      <c r="EHU23" s="91"/>
      <c r="EHV23" s="91"/>
      <c r="EHW23" s="91"/>
      <c r="EHX23" s="91"/>
      <c r="EHY23" s="91"/>
      <c r="EHZ23" s="91"/>
      <c r="EIA23" s="91"/>
      <c r="EIB23" s="91"/>
      <c r="EIC23" s="91"/>
      <c r="EID23" s="91"/>
      <c r="EIE23" s="91"/>
      <c r="EIF23" s="91"/>
      <c r="EIG23" s="91"/>
      <c r="EIH23" s="91"/>
      <c r="EII23" s="91"/>
      <c r="EIJ23" s="91"/>
      <c r="EIK23" s="91"/>
      <c r="EIL23" s="91"/>
      <c r="EIM23" s="91"/>
      <c r="EIN23" s="91"/>
      <c r="EIO23" s="91"/>
      <c r="EIP23" s="91"/>
      <c r="EIQ23" s="91"/>
      <c r="EIR23" s="91"/>
      <c r="EIS23" s="91"/>
      <c r="EIT23" s="91"/>
      <c r="EIU23" s="91"/>
      <c r="EIV23" s="91"/>
      <c r="EIW23" s="91"/>
      <c r="EIX23" s="91"/>
      <c r="EIY23" s="91"/>
      <c r="EIZ23" s="91"/>
      <c r="EJA23" s="91"/>
      <c r="EJB23" s="91"/>
      <c r="EJC23" s="91"/>
      <c r="EJD23" s="91"/>
      <c r="EJE23" s="91"/>
      <c r="EJF23" s="91"/>
      <c r="EJG23" s="91"/>
      <c r="EJH23" s="91"/>
      <c r="EJI23" s="91"/>
      <c r="EJJ23" s="91"/>
      <c r="EJK23" s="91"/>
      <c r="EJL23" s="91"/>
      <c r="EJM23" s="91"/>
      <c r="EJN23" s="91"/>
      <c r="EJO23" s="91"/>
      <c r="EJP23" s="91"/>
      <c r="EJQ23" s="91"/>
      <c r="EJR23" s="91"/>
      <c r="EJS23" s="91"/>
      <c r="EJT23" s="91"/>
      <c r="EJU23" s="91"/>
      <c r="EJV23" s="91"/>
      <c r="EJW23" s="91"/>
      <c r="EJX23" s="91"/>
      <c r="EJY23" s="91"/>
      <c r="EJZ23" s="91"/>
      <c r="EKA23" s="91"/>
      <c r="EKB23" s="91"/>
      <c r="EKC23" s="91"/>
      <c r="EKD23" s="91"/>
      <c r="EKE23" s="91"/>
      <c r="EKF23" s="91"/>
      <c r="EKG23" s="91"/>
      <c r="EKH23" s="91"/>
      <c r="EKI23" s="91"/>
      <c r="EKJ23" s="91"/>
      <c r="EKK23" s="91"/>
      <c r="EKL23" s="91"/>
      <c r="EKM23" s="91"/>
      <c r="EKN23" s="91"/>
      <c r="EKO23" s="91"/>
      <c r="EKP23" s="91"/>
      <c r="EKQ23" s="91"/>
      <c r="EKR23" s="91"/>
      <c r="EKS23" s="91"/>
      <c r="EKT23" s="91"/>
      <c r="EKU23" s="91"/>
      <c r="EKV23" s="91"/>
      <c r="EKW23" s="91"/>
      <c r="EKX23" s="91"/>
      <c r="EKY23" s="91"/>
      <c r="EKZ23" s="91"/>
      <c r="ELA23" s="91"/>
      <c r="ELB23" s="91"/>
      <c r="ELC23" s="91"/>
      <c r="ELD23" s="91"/>
      <c r="ELE23" s="91"/>
      <c r="ELF23" s="91"/>
      <c r="ELG23" s="91"/>
      <c r="ELH23" s="91"/>
      <c r="ELI23" s="91"/>
      <c r="ELJ23" s="91"/>
      <c r="ELK23" s="91"/>
      <c r="ELL23" s="91"/>
      <c r="ELM23" s="91"/>
      <c r="ELN23" s="91"/>
      <c r="ELO23" s="91"/>
      <c r="ELP23" s="91"/>
      <c r="ELQ23" s="91"/>
      <c r="ELR23" s="91"/>
      <c r="ELS23" s="91"/>
      <c r="ELT23" s="91"/>
      <c r="ELU23" s="91"/>
      <c r="ELV23" s="91"/>
      <c r="ELW23" s="91"/>
      <c r="ELX23" s="91"/>
      <c r="ELY23" s="91"/>
      <c r="ELZ23" s="91"/>
      <c r="EMA23" s="91"/>
      <c r="EMB23" s="91"/>
      <c r="EMC23" s="91"/>
      <c r="EMD23" s="91"/>
      <c r="EME23" s="91"/>
      <c r="EMF23" s="91"/>
      <c r="EMG23" s="91"/>
      <c r="EMH23" s="91"/>
      <c r="EMI23" s="91"/>
      <c r="EMJ23" s="91"/>
      <c r="EMK23" s="91"/>
      <c r="EML23" s="91"/>
      <c r="EMM23" s="91"/>
      <c r="EMN23" s="91"/>
      <c r="EMO23" s="91"/>
      <c r="EMP23" s="91"/>
      <c r="EMQ23" s="91"/>
      <c r="EMR23" s="91"/>
      <c r="EMS23" s="91"/>
      <c r="EMT23" s="91"/>
      <c r="EMU23" s="91"/>
      <c r="EMV23" s="91"/>
      <c r="EMW23" s="91"/>
      <c r="EMX23" s="91"/>
      <c r="EMY23" s="91"/>
      <c r="EMZ23" s="91"/>
      <c r="ENA23" s="91"/>
      <c r="ENB23" s="91"/>
      <c r="ENC23" s="91"/>
      <c r="END23" s="91"/>
      <c r="ENE23" s="91"/>
      <c r="ENF23" s="91"/>
      <c r="ENG23" s="91"/>
      <c r="ENH23" s="91"/>
      <c r="ENI23" s="91"/>
      <c r="ENJ23" s="91"/>
      <c r="ENK23" s="91"/>
      <c r="ENL23" s="91"/>
      <c r="ENM23" s="91"/>
      <c r="ENN23" s="91"/>
      <c r="ENO23" s="91"/>
      <c r="ENP23" s="91"/>
      <c r="ENQ23" s="91"/>
      <c r="ENR23" s="91"/>
      <c r="ENS23" s="91"/>
      <c r="ENT23" s="91"/>
      <c r="ENU23" s="91"/>
      <c r="ENV23" s="91"/>
      <c r="ENW23" s="91"/>
      <c r="ENX23" s="91"/>
      <c r="ENY23" s="91"/>
      <c r="ENZ23" s="91"/>
      <c r="EOA23" s="91"/>
      <c r="EOB23" s="91"/>
      <c r="EOC23" s="91"/>
      <c r="EOD23" s="91"/>
      <c r="EOE23" s="91"/>
      <c r="EOF23" s="91"/>
      <c r="EOG23" s="91"/>
      <c r="EOH23" s="91"/>
      <c r="EOI23" s="91"/>
      <c r="EOJ23" s="91"/>
      <c r="EOK23" s="91"/>
      <c r="EOL23" s="91"/>
      <c r="EOM23" s="91"/>
      <c r="EON23" s="91"/>
      <c r="EOO23" s="91"/>
      <c r="EOP23" s="91"/>
      <c r="EOQ23" s="91"/>
      <c r="EOR23" s="91"/>
      <c r="EOS23" s="91"/>
      <c r="EOT23" s="91"/>
      <c r="EOU23" s="91"/>
      <c r="EOV23" s="91"/>
      <c r="EOW23" s="91"/>
      <c r="EOX23" s="91"/>
      <c r="EOY23" s="91"/>
      <c r="EOZ23" s="91"/>
      <c r="EPA23" s="91"/>
      <c r="EPB23" s="91"/>
      <c r="EPC23" s="91"/>
      <c r="EPD23" s="91"/>
      <c r="EPE23" s="91"/>
      <c r="EPF23" s="91"/>
      <c r="EPG23" s="91"/>
      <c r="EPH23" s="91"/>
      <c r="EPI23" s="91"/>
      <c r="EPJ23" s="91"/>
      <c r="EPK23" s="91"/>
      <c r="EPL23" s="91"/>
      <c r="EPM23" s="91"/>
      <c r="EPN23" s="91"/>
      <c r="EPO23" s="91"/>
      <c r="EPP23" s="91"/>
      <c r="EPQ23" s="91"/>
      <c r="EPR23" s="91"/>
      <c r="EPS23" s="91"/>
      <c r="EPT23" s="91"/>
      <c r="EPU23" s="91"/>
      <c r="EPV23" s="91"/>
      <c r="EPW23" s="91"/>
      <c r="EPX23" s="91"/>
      <c r="EPY23" s="91"/>
      <c r="EPZ23" s="91"/>
      <c r="EQA23" s="91"/>
      <c r="EQB23" s="91"/>
      <c r="EQC23" s="91"/>
      <c r="EQD23" s="91"/>
      <c r="EQE23" s="91"/>
      <c r="EQF23" s="91"/>
      <c r="EQG23" s="91"/>
      <c r="EQH23" s="91"/>
      <c r="EQI23" s="91"/>
      <c r="EQJ23" s="91"/>
      <c r="EQK23" s="91"/>
      <c r="EQL23" s="91"/>
      <c r="EQM23" s="91"/>
      <c r="EQN23" s="91"/>
      <c r="EQO23" s="91"/>
      <c r="EQP23" s="91"/>
      <c r="EQQ23" s="91"/>
      <c r="EQR23" s="91"/>
      <c r="EQS23" s="91"/>
      <c r="EQT23" s="91"/>
      <c r="EQU23" s="91"/>
      <c r="EQV23" s="91"/>
      <c r="EQW23" s="91"/>
      <c r="EQX23" s="91"/>
      <c r="EQY23" s="91"/>
      <c r="EQZ23" s="91"/>
      <c r="ERA23" s="91"/>
      <c r="ERB23" s="91"/>
      <c r="ERC23" s="91"/>
      <c r="ERD23" s="91"/>
      <c r="ERE23" s="91"/>
      <c r="ERF23" s="91"/>
      <c r="ERG23" s="91"/>
      <c r="ERH23" s="91"/>
      <c r="ERI23" s="91"/>
      <c r="ERJ23" s="91"/>
      <c r="ERK23" s="91"/>
      <c r="ERL23" s="91"/>
      <c r="ERM23" s="91"/>
      <c r="ERN23" s="91"/>
      <c r="ERO23" s="91"/>
      <c r="ERP23" s="91"/>
      <c r="ERQ23" s="91"/>
      <c r="ERR23" s="91"/>
      <c r="ERS23" s="91"/>
      <c r="ERT23" s="91"/>
      <c r="ERU23" s="91"/>
      <c r="ERV23" s="91"/>
      <c r="ERW23" s="91"/>
      <c r="ERX23" s="91"/>
      <c r="ERY23" s="91"/>
      <c r="ERZ23" s="91"/>
      <c r="ESA23" s="91"/>
      <c r="ESB23" s="91"/>
      <c r="ESC23" s="91"/>
      <c r="ESD23" s="91"/>
      <c r="ESE23" s="91"/>
      <c r="ESF23" s="91"/>
      <c r="ESG23" s="91"/>
      <c r="ESH23" s="91"/>
      <c r="ESI23" s="91"/>
      <c r="ESJ23" s="91"/>
      <c r="ESK23" s="91"/>
      <c r="ESL23" s="91"/>
      <c r="ESM23" s="91"/>
      <c r="ESN23" s="91"/>
      <c r="ESO23" s="91"/>
      <c r="ESP23" s="91"/>
      <c r="ESQ23" s="91"/>
      <c r="ESR23" s="91"/>
      <c r="ESS23" s="91"/>
      <c r="EST23" s="91"/>
      <c r="ESU23" s="91"/>
      <c r="ESV23" s="91"/>
      <c r="ESW23" s="91"/>
      <c r="ESX23" s="91"/>
      <c r="ESY23" s="91"/>
      <c r="ESZ23" s="91"/>
      <c r="ETA23" s="91"/>
      <c r="ETB23" s="91"/>
      <c r="ETC23" s="91"/>
      <c r="ETD23" s="91"/>
      <c r="ETE23" s="91"/>
      <c r="ETF23" s="91"/>
      <c r="ETG23" s="91"/>
      <c r="ETH23" s="91"/>
      <c r="ETI23" s="91"/>
      <c r="ETJ23" s="91"/>
      <c r="ETK23" s="91"/>
      <c r="ETL23" s="91"/>
      <c r="ETM23" s="91"/>
      <c r="ETN23" s="91"/>
      <c r="ETO23" s="91"/>
      <c r="ETP23" s="91"/>
      <c r="ETQ23" s="91"/>
      <c r="ETR23" s="91"/>
      <c r="ETS23" s="91"/>
      <c r="ETT23" s="91"/>
      <c r="ETU23" s="91"/>
      <c r="ETV23" s="91"/>
      <c r="ETW23" s="91"/>
      <c r="ETX23" s="91"/>
      <c r="ETY23" s="91"/>
      <c r="ETZ23" s="91"/>
      <c r="EUA23" s="91"/>
      <c r="EUB23" s="91"/>
      <c r="EUC23" s="91"/>
      <c r="EUD23" s="91"/>
      <c r="EUE23" s="91"/>
      <c r="EUF23" s="91"/>
      <c r="EUG23" s="91"/>
      <c r="EUH23" s="91"/>
      <c r="EUI23" s="91"/>
      <c r="EUJ23" s="91"/>
      <c r="EUK23" s="91"/>
      <c r="EUL23" s="91"/>
      <c r="EUM23" s="91"/>
      <c r="EUN23" s="91"/>
      <c r="EUO23" s="91"/>
      <c r="EUP23" s="91"/>
      <c r="EUQ23" s="91"/>
      <c r="EUR23" s="91"/>
      <c r="EUS23" s="91"/>
      <c r="EUT23" s="91"/>
      <c r="EUU23" s="91"/>
      <c r="EUV23" s="91"/>
      <c r="EUW23" s="91"/>
      <c r="EUX23" s="91"/>
      <c r="EUY23" s="91"/>
      <c r="EUZ23" s="91"/>
      <c r="EVA23" s="91"/>
      <c r="EVB23" s="91"/>
      <c r="EVC23" s="91"/>
      <c r="EVD23" s="91"/>
      <c r="EVE23" s="91"/>
      <c r="EVF23" s="91"/>
      <c r="EVG23" s="91"/>
      <c r="EVH23" s="91"/>
      <c r="EVI23" s="91"/>
      <c r="EVJ23" s="91"/>
      <c r="EVK23" s="91"/>
      <c r="EVL23" s="91"/>
      <c r="EVM23" s="91"/>
      <c r="EVN23" s="91"/>
      <c r="EVO23" s="91"/>
      <c r="EVP23" s="91"/>
      <c r="EVQ23" s="91"/>
      <c r="EVR23" s="91"/>
      <c r="EVS23" s="91"/>
      <c r="EVT23" s="91"/>
      <c r="EVU23" s="91"/>
      <c r="EVV23" s="91"/>
      <c r="EVW23" s="91"/>
      <c r="EVX23" s="91"/>
      <c r="EVY23" s="91"/>
      <c r="EVZ23" s="91"/>
      <c r="EWA23" s="91"/>
      <c r="EWB23" s="91"/>
      <c r="EWC23" s="91"/>
      <c r="EWD23" s="91"/>
      <c r="EWE23" s="91"/>
      <c r="EWF23" s="91"/>
      <c r="EWG23" s="91"/>
      <c r="EWH23" s="91"/>
      <c r="EWI23" s="91"/>
      <c r="EWJ23" s="91"/>
      <c r="EWK23" s="91"/>
      <c r="EWL23" s="91"/>
      <c r="EWM23" s="91"/>
      <c r="EWN23" s="91"/>
      <c r="EWO23" s="91"/>
      <c r="EWP23" s="91"/>
      <c r="EWQ23" s="91"/>
      <c r="EWR23" s="91"/>
      <c r="EWS23" s="91"/>
      <c r="EWT23" s="91"/>
      <c r="EWU23" s="91"/>
      <c r="EWV23" s="91"/>
      <c r="EWW23" s="91"/>
      <c r="EWX23" s="91"/>
      <c r="EWY23" s="91"/>
      <c r="EWZ23" s="91"/>
      <c r="EXA23" s="91"/>
      <c r="EXB23" s="91"/>
      <c r="EXC23" s="91"/>
      <c r="EXD23" s="91"/>
      <c r="EXE23" s="91"/>
      <c r="EXF23" s="91"/>
      <c r="EXG23" s="91"/>
      <c r="EXH23" s="91"/>
      <c r="EXI23" s="91"/>
      <c r="EXJ23" s="91"/>
      <c r="EXK23" s="91"/>
      <c r="EXL23" s="91"/>
      <c r="EXM23" s="91"/>
      <c r="EXN23" s="91"/>
      <c r="EXO23" s="91"/>
      <c r="EXP23" s="91"/>
      <c r="EXQ23" s="91"/>
      <c r="EXR23" s="91"/>
      <c r="EXS23" s="91"/>
      <c r="EXT23" s="91"/>
      <c r="EXU23" s="91"/>
      <c r="EXV23" s="91"/>
      <c r="EXW23" s="91"/>
      <c r="EXX23" s="91"/>
      <c r="EXY23" s="91"/>
      <c r="EXZ23" s="91"/>
      <c r="EYA23" s="91"/>
      <c r="EYB23" s="91"/>
      <c r="EYC23" s="91"/>
      <c r="EYD23" s="91"/>
      <c r="EYE23" s="91"/>
      <c r="EYF23" s="91"/>
      <c r="EYG23" s="91"/>
      <c r="EYH23" s="91"/>
      <c r="EYI23" s="91"/>
      <c r="EYJ23" s="91"/>
      <c r="EYK23" s="91"/>
      <c r="EYL23" s="91"/>
      <c r="EYM23" s="91"/>
      <c r="EYN23" s="91"/>
      <c r="EYO23" s="91"/>
      <c r="EYP23" s="91"/>
      <c r="EYQ23" s="91"/>
      <c r="EYR23" s="91"/>
      <c r="EYS23" s="91"/>
      <c r="EYT23" s="91"/>
      <c r="EYU23" s="91"/>
      <c r="EYV23" s="91"/>
      <c r="EYW23" s="91"/>
      <c r="EYX23" s="91"/>
      <c r="EYY23" s="91"/>
      <c r="EYZ23" s="91"/>
      <c r="EZA23" s="91"/>
      <c r="EZB23" s="91"/>
      <c r="EZC23" s="91"/>
      <c r="EZD23" s="91"/>
      <c r="EZE23" s="91"/>
      <c r="EZF23" s="91"/>
      <c r="EZG23" s="91"/>
      <c r="EZH23" s="91"/>
      <c r="EZI23" s="91"/>
      <c r="EZJ23" s="91"/>
      <c r="EZK23" s="91"/>
      <c r="EZL23" s="91"/>
      <c r="EZM23" s="91"/>
      <c r="EZN23" s="91"/>
      <c r="EZO23" s="91"/>
      <c r="EZP23" s="91"/>
      <c r="EZQ23" s="91"/>
      <c r="EZR23" s="91"/>
      <c r="EZS23" s="91"/>
      <c r="EZT23" s="91"/>
      <c r="EZU23" s="91"/>
      <c r="EZV23" s="91"/>
      <c r="EZW23" s="91"/>
      <c r="EZX23" s="91"/>
      <c r="EZY23" s="91"/>
      <c r="EZZ23" s="91"/>
      <c r="FAA23" s="91"/>
      <c r="FAB23" s="91"/>
      <c r="FAC23" s="91"/>
      <c r="FAD23" s="91"/>
      <c r="FAE23" s="91"/>
      <c r="FAF23" s="91"/>
      <c r="FAG23" s="91"/>
      <c r="FAH23" s="91"/>
      <c r="FAI23" s="91"/>
      <c r="FAJ23" s="91"/>
      <c r="FAK23" s="91"/>
      <c r="FAL23" s="91"/>
      <c r="FAM23" s="91"/>
      <c r="FAN23" s="91"/>
      <c r="FAO23" s="91"/>
      <c r="FAP23" s="91"/>
      <c r="FAQ23" s="91"/>
      <c r="FAR23" s="91"/>
      <c r="FAS23" s="91"/>
      <c r="FAT23" s="91"/>
      <c r="FAU23" s="91"/>
      <c r="FAV23" s="91"/>
      <c r="FAW23" s="91"/>
      <c r="FAX23" s="91"/>
      <c r="FAY23" s="91"/>
      <c r="FAZ23" s="91"/>
      <c r="FBA23" s="91"/>
      <c r="FBB23" s="91"/>
      <c r="FBC23" s="91"/>
      <c r="FBD23" s="91"/>
      <c r="FBE23" s="91"/>
      <c r="FBF23" s="91"/>
      <c r="FBG23" s="91"/>
      <c r="FBH23" s="91"/>
      <c r="FBI23" s="91"/>
      <c r="FBJ23" s="91"/>
      <c r="FBK23" s="91"/>
      <c r="FBL23" s="91"/>
      <c r="FBM23" s="91"/>
      <c r="FBN23" s="91"/>
      <c r="FBO23" s="91"/>
      <c r="FBP23" s="91"/>
      <c r="FBQ23" s="91"/>
      <c r="FBR23" s="91"/>
      <c r="FBS23" s="91"/>
      <c r="FBT23" s="91"/>
      <c r="FBU23" s="91"/>
      <c r="FBV23" s="91"/>
      <c r="FBW23" s="91"/>
      <c r="FBX23" s="91"/>
      <c r="FBY23" s="91"/>
      <c r="FBZ23" s="91"/>
      <c r="FCA23" s="91"/>
      <c r="FCB23" s="91"/>
      <c r="FCC23" s="91"/>
      <c r="FCD23" s="91"/>
      <c r="FCE23" s="91"/>
      <c r="FCF23" s="91"/>
      <c r="FCG23" s="91"/>
      <c r="FCH23" s="91"/>
      <c r="FCI23" s="91"/>
      <c r="FCJ23" s="91"/>
      <c r="FCK23" s="91"/>
      <c r="FCL23" s="91"/>
      <c r="FCM23" s="91"/>
      <c r="FCN23" s="91"/>
      <c r="FCO23" s="91"/>
      <c r="FCP23" s="91"/>
      <c r="FCQ23" s="91"/>
      <c r="FCR23" s="91"/>
      <c r="FCS23" s="91"/>
      <c r="FCT23" s="91"/>
      <c r="FCU23" s="91"/>
      <c r="FCV23" s="91"/>
      <c r="FCW23" s="91"/>
      <c r="FCX23" s="91"/>
      <c r="FCY23" s="91"/>
      <c r="FCZ23" s="91"/>
      <c r="FDA23" s="91"/>
      <c r="FDB23" s="91"/>
      <c r="FDC23" s="91"/>
      <c r="FDD23" s="91"/>
      <c r="FDE23" s="91"/>
      <c r="FDF23" s="91"/>
      <c r="FDG23" s="91"/>
      <c r="FDH23" s="91"/>
      <c r="FDI23" s="91"/>
      <c r="FDJ23" s="91"/>
      <c r="FDK23" s="91"/>
      <c r="FDL23" s="91"/>
      <c r="FDM23" s="91"/>
      <c r="FDN23" s="91"/>
      <c r="FDO23" s="91"/>
      <c r="FDP23" s="91"/>
      <c r="FDQ23" s="91"/>
      <c r="FDR23" s="91"/>
      <c r="FDS23" s="91"/>
      <c r="FDT23" s="91"/>
      <c r="FDU23" s="91"/>
      <c r="FDV23" s="91"/>
      <c r="FDW23" s="91"/>
      <c r="FDX23" s="91"/>
      <c r="FDY23" s="91"/>
      <c r="FDZ23" s="91"/>
      <c r="FEA23" s="91"/>
      <c r="FEB23" s="91"/>
      <c r="FEC23" s="91"/>
      <c r="FED23" s="91"/>
      <c r="FEE23" s="91"/>
      <c r="FEF23" s="91"/>
      <c r="FEG23" s="91"/>
      <c r="FEH23" s="91"/>
      <c r="FEI23" s="91"/>
      <c r="FEJ23" s="91"/>
      <c r="FEK23" s="91"/>
      <c r="FEL23" s="91"/>
      <c r="FEM23" s="91"/>
      <c r="FEN23" s="91"/>
      <c r="FEO23" s="91"/>
      <c r="FEP23" s="91"/>
      <c r="FEQ23" s="91"/>
      <c r="FER23" s="91"/>
      <c r="FES23" s="91"/>
      <c r="FET23" s="91"/>
      <c r="FEU23" s="91"/>
      <c r="FEV23" s="91"/>
      <c r="FEW23" s="91"/>
      <c r="FEX23" s="91"/>
      <c r="FEY23" s="91"/>
      <c r="FEZ23" s="91"/>
      <c r="FFA23" s="91"/>
      <c r="FFB23" s="91"/>
      <c r="FFC23" s="91"/>
      <c r="FFD23" s="91"/>
      <c r="FFE23" s="91"/>
      <c r="FFF23" s="91"/>
      <c r="FFG23" s="91"/>
      <c r="FFH23" s="91"/>
      <c r="FFI23" s="91"/>
      <c r="FFJ23" s="91"/>
      <c r="FFK23" s="91"/>
      <c r="FFL23" s="91"/>
      <c r="FFM23" s="91"/>
      <c r="FFN23" s="91"/>
      <c r="FFO23" s="91"/>
      <c r="FFP23" s="91"/>
      <c r="FFQ23" s="91"/>
      <c r="FFR23" s="91"/>
      <c r="FFS23" s="91"/>
      <c r="FFT23" s="91"/>
      <c r="FFU23" s="91"/>
      <c r="FFV23" s="91"/>
      <c r="FFW23" s="91"/>
      <c r="FFX23" s="91"/>
      <c r="FFY23" s="91"/>
      <c r="FFZ23" s="91"/>
      <c r="FGA23" s="91"/>
      <c r="FGB23" s="91"/>
      <c r="FGC23" s="91"/>
      <c r="FGD23" s="91"/>
      <c r="FGE23" s="91"/>
      <c r="FGF23" s="91"/>
      <c r="FGG23" s="91"/>
      <c r="FGH23" s="91"/>
      <c r="FGI23" s="91"/>
      <c r="FGJ23" s="91"/>
      <c r="FGK23" s="91"/>
      <c r="FGL23" s="91"/>
      <c r="FGM23" s="91"/>
      <c r="FGN23" s="91"/>
      <c r="FGO23" s="91"/>
      <c r="FGP23" s="91"/>
      <c r="FGQ23" s="91"/>
      <c r="FGR23" s="91"/>
      <c r="FGS23" s="91"/>
      <c r="FGT23" s="91"/>
      <c r="FGU23" s="91"/>
      <c r="FGV23" s="91"/>
      <c r="FGW23" s="91"/>
      <c r="FGX23" s="91"/>
      <c r="FGY23" s="91"/>
      <c r="FGZ23" s="91"/>
      <c r="FHA23" s="91"/>
      <c r="FHB23" s="91"/>
      <c r="FHC23" s="91"/>
      <c r="FHD23" s="91"/>
      <c r="FHE23" s="91"/>
      <c r="FHF23" s="91"/>
      <c r="FHG23" s="91"/>
      <c r="FHH23" s="91"/>
      <c r="FHI23" s="91"/>
      <c r="FHJ23" s="91"/>
      <c r="FHK23" s="91"/>
      <c r="FHL23" s="91"/>
      <c r="FHM23" s="91"/>
      <c r="FHN23" s="91"/>
      <c r="FHO23" s="91"/>
      <c r="FHP23" s="91"/>
      <c r="FHQ23" s="91"/>
      <c r="FHR23" s="91"/>
      <c r="FHS23" s="91"/>
      <c r="FHT23" s="91"/>
      <c r="FHU23" s="91"/>
      <c r="FHV23" s="91"/>
      <c r="FHW23" s="91"/>
      <c r="FHX23" s="91"/>
      <c r="FHY23" s="91"/>
      <c r="FHZ23" s="91"/>
      <c r="FIA23" s="91"/>
      <c r="FIB23" s="91"/>
      <c r="FIC23" s="91"/>
      <c r="FID23" s="91"/>
      <c r="FIE23" s="91"/>
      <c r="FIF23" s="91"/>
      <c r="FIG23" s="91"/>
      <c r="FIH23" s="91"/>
      <c r="FII23" s="91"/>
      <c r="FIJ23" s="91"/>
      <c r="FIK23" s="91"/>
      <c r="FIL23" s="91"/>
      <c r="FIM23" s="91"/>
      <c r="FIN23" s="91"/>
      <c r="FIO23" s="91"/>
      <c r="FIP23" s="91"/>
      <c r="FIQ23" s="91"/>
      <c r="FIR23" s="91"/>
      <c r="FIS23" s="91"/>
      <c r="FIT23" s="91"/>
      <c r="FIU23" s="91"/>
      <c r="FIV23" s="91"/>
      <c r="FIW23" s="91"/>
      <c r="FIX23" s="91"/>
      <c r="FIY23" s="91"/>
      <c r="FIZ23" s="91"/>
      <c r="FJA23" s="91"/>
      <c r="FJB23" s="91"/>
      <c r="FJC23" s="91"/>
      <c r="FJD23" s="91"/>
      <c r="FJE23" s="91"/>
      <c r="FJF23" s="91"/>
      <c r="FJG23" s="91"/>
      <c r="FJH23" s="91"/>
      <c r="FJI23" s="91"/>
      <c r="FJJ23" s="91"/>
      <c r="FJK23" s="91"/>
      <c r="FJL23" s="91"/>
      <c r="FJM23" s="91"/>
      <c r="FJN23" s="91"/>
      <c r="FJO23" s="91"/>
      <c r="FJP23" s="91"/>
      <c r="FJQ23" s="91"/>
      <c r="FJR23" s="91"/>
      <c r="FJS23" s="91"/>
      <c r="FJT23" s="91"/>
      <c r="FJU23" s="91"/>
      <c r="FJV23" s="91"/>
      <c r="FJW23" s="91"/>
      <c r="FJX23" s="91"/>
      <c r="FJY23" s="91"/>
      <c r="FJZ23" s="91"/>
      <c r="FKA23" s="91"/>
      <c r="FKB23" s="91"/>
      <c r="FKC23" s="91"/>
      <c r="FKD23" s="91"/>
      <c r="FKE23" s="91"/>
      <c r="FKF23" s="91"/>
      <c r="FKG23" s="91"/>
      <c r="FKH23" s="91"/>
      <c r="FKI23" s="91"/>
      <c r="FKJ23" s="91"/>
      <c r="FKK23" s="91"/>
      <c r="FKL23" s="91"/>
      <c r="FKM23" s="91"/>
      <c r="FKN23" s="91"/>
      <c r="FKO23" s="91"/>
      <c r="FKP23" s="91"/>
      <c r="FKQ23" s="91"/>
      <c r="FKR23" s="91"/>
      <c r="FKS23" s="91"/>
      <c r="FKT23" s="91"/>
      <c r="FKU23" s="91"/>
      <c r="FKV23" s="91"/>
      <c r="FKW23" s="91"/>
      <c r="FKX23" s="91"/>
      <c r="FKY23" s="91"/>
      <c r="FKZ23" s="91"/>
      <c r="FLA23" s="91"/>
      <c r="FLB23" s="91"/>
      <c r="FLC23" s="91"/>
      <c r="FLD23" s="91"/>
      <c r="FLE23" s="91"/>
      <c r="FLF23" s="91"/>
      <c r="FLG23" s="91"/>
      <c r="FLH23" s="91"/>
      <c r="FLI23" s="91"/>
      <c r="FLJ23" s="91"/>
      <c r="FLK23" s="91"/>
      <c r="FLL23" s="91"/>
      <c r="FLM23" s="91"/>
      <c r="FLN23" s="91"/>
      <c r="FLO23" s="91"/>
      <c r="FLP23" s="91"/>
      <c r="FLQ23" s="91"/>
      <c r="FLR23" s="91"/>
      <c r="FLS23" s="91"/>
      <c r="FLT23" s="91"/>
      <c r="FLU23" s="91"/>
      <c r="FLV23" s="91"/>
      <c r="FLW23" s="91"/>
      <c r="FLX23" s="91"/>
      <c r="FLY23" s="91"/>
      <c r="FLZ23" s="91"/>
      <c r="FMA23" s="91"/>
      <c r="FMB23" s="91"/>
      <c r="FMC23" s="91"/>
      <c r="FMD23" s="91"/>
      <c r="FME23" s="91"/>
      <c r="FMF23" s="91"/>
      <c r="FMG23" s="91"/>
      <c r="FMH23" s="91"/>
      <c r="FMI23" s="91"/>
      <c r="FMJ23" s="91"/>
      <c r="FMK23" s="91"/>
      <c r="FML23" s="91"/>
      <c r="FMM23" s="91"/>
      <c r="FMN23" s="91"/>
      <c r="FMO23" s="91"/>
      <c r="FMP23" s="91"/>
      <c r="FMQ23" s="91"/>
      <c r="FMR23" s="91"/>
      <c r="FMS23" s="91"/>
      <c r="FMT23" s="91"/>
      <c r="FMU23" s="91"/>
      <c r="FMV23" s="91"/>
      <c r="FMW23" s="91"/>
      <c r="FMX23" s="91"/>
      <c r="FMY23" s="91"/>
      <c r="FMZ23" s="91"/>
      <c r="FNA23" s="91"/>
      <c r="FNB23" s="91"/>
      <c r="FNC23" s="91"/>
      <c r="FND23" s="91"/>
      <c r="FNE23" s="91"/>
      <c r="FNF23" s="91"/>
      <c r="FNG23" s="91"/>
      <c r="FNH23" s="91"/>
      <c r="FNI23" s="91"/>
      <c r="FNJ23" s="91"/>
      <c r="FNK23" s="91"/>
      <c r="FNL23" s="91"/>
      <c r="FNM23" s="91"/>
      <c r="FNN23" s="91"/>
      <c r="FNO23" s="91"/>
      <c r="FNP23" s="91"/>
      <c r="FNQ23" s="91"/>
      <c r="FNR23" s="91"/>
      <c r="FNS23" s="91"/>
      <c r="FNT23" s="91"/>
      <c r="FNU23" s="91"/>
      <c r="FNV23" s="91"/>
      <c r="FNW23" s="91"/>
      <c r="FNX23" s="91"/>
      <c r="FNY23" s="91"/>
      <c r="FNZ23" s="91"/>
      <c r="FOA23" s="91"/>
      <c r="FOB23" s="91"/>
      <c r="FOC23" s="91"/>
      <c r="FOD23" s="91"/>
      <c r="FOE23" s="91"/>
      <c r="FOF23" s="91"/>
      <c r="FOG23" s="91"/>
      <c r="FOH23" s="91"/>
      <c r="FOI23" s="91"/>
      <c r="FOJ23" s="91"/>
      <c r="FOK23" s="91"/>
      <c r="FOL23" s="91"/>
      <c r="FOM23" s="91"/>
      <c r="FON23" s="91"/>
      <c r="FOO23" s="91"/>
      <c r="FOP23" s="91"/>
      <c r="FOQ23" s="91"/>
      <c r="FOR23" s="91"/>
      <c r="FOS23" s="91"/>
      <c r="FOT23" s="91"/>
      <c r="FOU23" s="91"/>
      <c r="FOV23" s="91"/>
      <c r="FOW23" s="91"/>
      <c r="FOX23" s="91"/>
      <c r="FOY23" s="91"/>
      <c r="FOZ23" s="91"/>
      <c r="FPA23" s="91"/>
      <c r="FPB23" s="91"/>
      <c r="FPC23" s="91"/>
      <c r="FPD23" s="91"/>
      <c r="FPE23" s="91"/>
      <c r="FPF23" s="91"/>
      <c r="FPG23" s="91"/>
      <c r="FPH23" s="91"/>
      <c r="FPI23" s="91"/>
      <c r="FPJ23" s="91"/>
      <c r="FPK23" s="91"/>
      <c r="FPL23" s="91"/>
      <c r="FPM23" s="91"/>
      <c r="FPN23" s="91"/>
      <c r="FPO23" s="91"/>
      <c r="FPP23" s="91"/>
      <c r="FPQ23" s="91"/>
      <c r="FPR23" s="91"/>
      <c r="FPS23" s="91"/>
      <c r="FPT23" s="91"/>
      <c r="FPU23" s="91"/>
      <c r="FPV23" s="91"/>
      <c r="FPW23" s="91"/>
      <c r="FPX23" s="91"/>
      <c r="FPY23" s="91"/>
      <c r="FPZ23" s="91"/>
      <c r="FQA23" s="91"/>
      <c r="FQB23" s="91"/>
      <c r="FQC23" s="91"/>
      <c r="FQD23" s="91"/>
      <c r="FQE23" s="91"/>
      <c r="FQF23" s="91"/>
      <c r="FQG23" s="91"/>
      <c r="FQH23" s="91"/>
      <c r="FQI23" s="91"/>
      <c r="FQJ23" s="91"/>
      <c r="FQK23" s="91"/>
      <c r="FQL23" s="91"/>
      <c r="FQM23" s="91"/>
      <c r="FQN23" s="91"/>
      <c r="FQO23" s="91"/>
      <c r="FQP23" s="91"/>
      <c r="FQQ23" s="91"/>
      <c r="FQR23" s="91"/>
      <c r="FQS23" s="91"/>
      <c r="FQT23" s="91"/>
      <c r="FQU23" s="91"/>
      <c r="FQV23" s="91"/>
      <c r="FQW23" s="91"/>
      <c r="FQX23" s="91"/>
      <c r="FQY23" s="91"/>
      <c r="FQZ23" s="91"/>
      <c r="FRA23" s="91"/>
      <c r="FRB23" s="91"/>
      <c r="FRC23" s="91"/>
      <c r="FRD23" s="91"/>
      <c r="FRE23" s="91"/>
      <c r="FRF23" s="91"/>
      <c r="FRG23" s="91"/>
      <c r="FRH23" s="91"/>
      <c r="FRI23" s="91"/>
      <c r="FRJ23" s="91"/>
      <c r="FRK23" s="91"/>
      <c r="FRL23" s="91"/>
      <c r="FRM23" s="91"/>
      <c r="FRN23" s="91"/>
      <c r="FRO23" s="91"/>
      <c r="FRP23" s="91"/>
      <c r="FRQ23" s="91"/>
      <c r="FRR23" s="91"/>
      <c r="FRS23" s="91"/>
      <c r="FRT23" s="91"/>
      <c r="FRU23" s="91"/>
      <c r="FRV23" s="91"/>
      <c r="FRW23" s="91"/>
      <c r="FRX23" s="91"/>
      <c r="FRY23" s="91"/>
      <c r="FRZ23" s="91"/>
      <c r="FSA23" s="91"/>
      <c r="FSB23" s="91"/>
      <c r="FSC23" s="91"/>
      <c r="FSD23" s="91"/>
      <c r="FSE23" s="91"/>
      <c r="FSF23" s="91"/>
      <c r="FSG23" s="91"/>
      <c r="FSH23" s="91"/>
      <c r="FSI23" s="91"/>
      <c r="FSJ23" s="91"/>
      <c r="FSK23" s="91"/>
      <c r="FSL23" s="91"/>
      <c r="FSM23" s="91"/>
      <c r="FSN23" s="91"/>
      <c r="FSO23" s="91"/>
      <c r="FSP23" s="91"/>
      <c r="FSQ23" s="91"/>
      <c r="FSR23" s="91"/>
      <c r="FSS23" s="91"/>
      <c r="FST23" s="91"/>
      <c r="FSU23" s="91"/>
      <c r="FSV23" s="91"/>
      <c r="FSW23" s="91"/>
      <c r="FSX23" s="91"/>
      <c r="FSY23" s="91"/>
      <c r="FSZ23" s="91"/>
      <c r="FTA23" s="91"/>
      <c r="FTB23" s="91"/>
      <c r="FTC23" s="91"/>
      <c r="FTD23" s="91"/>
      <c r="FTE23" s="91"/>
      <c r="FTF23" s="91"/>
      <c r="FTG23" s="91"/>
      <c r="FTH23" s="91"/>
      <c r="FTI23" s="91"/>
      <c r="FTJ23" s="91"/>
      <c r="FTK23" s="91"/>
      <c r="FTL23" s="91"/>
      <c r="FTM23" s="91"/>
      <c r="FTN23" s="91"/>
      <c r="FTO23" s="91"/>
      <c r="FTP23" s="91"/>
      <c r="FTQ23" s="91"/>
      <c r="FTR23" s="91"/>
      <c r="FTS23" s="91"/>
      <c r="FTT23" s="91"/>
      <c r="FTU23" s="91"/>
      <c r="FTV23" s="91"/>
      <c r="FTW23" s="91"/>
      <c r="FTX23" s="91"/>
      <c r="FTY23" s="91"/>
      <c r="FTZ23" s="91"/>
      <c r="FUA23" s="91"/>
      <c r="FUB23" s="91"/>
      <c r="FUC23" s="91"/>
      <c r="FUD23" s="91"/>
      <c r="FUE23" s="91"/>
      <c r="FUF23" s="91"/>
      <c r="FUG23" s="91"/>
      <c r="FUH23" s="91"/>
      <c r="FUI23" s="91"/>
      <c r="FUJ23" s="91"/>
      <c r="FUK23" s="91"/>
      <c r="FUL23" s="91"/>
      <c r="FUM23" s="91"/>
      <c r="FUN23" s="91"/>
      <c r="FUO23" s="91"/>
      <c r="FUP23" s="91"/>
      <c r="FUQ23" s="91"/>
      <c r="FUR23" s="91"/>
      <c r="FUS23" s="91"/>
      <c r="FUT23" s="91"/>
      <c r="FUU23" s="91"/>
      <c r="FUV23" s="91"/>
      <c r="FUW23" s="91"/>
      <c r="FUX23" s="91"/>
      <c r="FUY23" s="91"/>
      <c r="FUZ23" s="91"/>
      <c r="FVA23" s="91"/>
      <c r="FVB23" s="91"/>
      <c r="FVC23" s="91"/>
      <c r="FVD23" s="91"/>
      <c r="FVE23" s="91"/>
      <c r="FVF23" s="91"/>
      <c r="FVG23" s="91"/>
      <c r="FVH23" s="91"/>
      <c r="FVI23" s="91"/>
      <c r="FVJ23" s="91"/>
      <c r="FVK23" s="91"/>
      <c r="FVL23" s="91"/>
      <c r="FVM23" s="91"/>
      <c r="FVN23" s="91"/>
      <c r="FVO23" s="91"/>
      <c r="FVP23" s="91"/>
      <c r="FVQ23" s="91"/>
      <c r="FVR23" s="91"/>
      <c r="FVS23" s="91"/>
      <c r="FVT23" s="91"/>
      <c r="FVU23" s="91"/>
      <c r="FVV23" s="91"/>
      <c r="FVW23" s="91"/>
      <c r="FVX23" s="91"/>
      <c r="FVY23" s="91"/>
      <c r="FVZ23" s="91"/>
      <c r="FWA23" s="91"/>
      <c r="FWB23" s="91"/>
      <c r="FWC23" s="91"/>
      <c r="FWD23" s="91"/>
      <c r="FWE23" s="91"/>
      <c r="FWF23" s="91"/>
      <c r="FWG23" s="91"/>
      <c r="FWH23" s="91"/>
      <c r="FWI23" s="91"/>
      <c r="FWJ23" s="91"/>
      <c r="FWK23" s="91"/>
      <c r="FWL23" s="91"/>
      <c r="FWM23" s="91"/>
      <c r="FWN23" s="91"/>
      <c r="FWO23" s="91"/>
      <c r="FWP23" s="91"/>
      <c r="FWQ23" s="91"/>
      <c r="FWR23" s="91"/>
      <c r="FWS23" s="91"/>
      <c r="FWT23" s="91"/>
      <c r="FWU23" s="91"/>
      <c r="FWV23" s="91"/>
      <c r="FWW23" s="91"/>
      <c r="FWX23" s="91"/>
      <c r="FWY23" s="91"/>
      <c r="FWZ23" s="91"/>
      <c r="FXA23" s="91"/>
      <c r="FXB23" s="91"/>
      <c r="FXC23" s="91"/>
      <c r="FXD23" s="91"/>
      <c r="FXE23" s="91"/>
      <c r="FXF23" s="91"/>
      <c r="FXG23" s="91"/>
      <c r="FXH23" s="91"/>
      <c r="FXI23" s="91"/>
      <c r="FXJ23" s="91"/>
      <c r="FXK23" s="91"/>
      <c r="FXL23" s="91"/>
      <c r="FXM23" s="91"/>
      <c r="FXN23" s="91"/>
      <c r="FXO23" s="91"/>
      <c r="FXP23" s="91"/>
      <c r="FXQ23" s="91"/>
      <c r="FXR23" s="91"/>
      <c r="FXS23" s="91"/>
      <c r="FXT23" s="91"/>
      <c r="FXU23" s="91"/>
      <c r="FXV23" s="91"/>
      <c r="FXW23" s="91"/>
      <c r="FXX23" s="91"/>
      <c r="FXY23" s="91"/>
      <c r="FXZ23" s="91"/>
      <c r="FYA23" s="91"/>
      <c r="FYB23" s="91"/>
      <c r="FYC23" s="91"/>
      <c r="FYD23" s="91"/>
      <c r="FYE23" s="91"/>
      <c r="FYF23" s="91"/>
      <c r="FYG23" s="91"/>
      <c r="FYH23" s="91"/>
      <c r="FYI23" s="91"/>
      <c r="FYJ23" s="91"/>
      <c r="FYK23" s="91"/>
      <c r="FYL23" s="91"/>
      <c r="FYM23" s="91"/>
      <c r="FYN23" s="91"/>
      <c r="FYO23" s="91"/>
      <c r="FYP23" s="91"/>
      <c r="FYQ23" s="91"/>
      <c r="FYR23" s="91"/>
      <c r="FYS23" s="91"/>
      <c r="FYT23" s="91"/>
      <c r="FYU23" s="91"/>
      <c r="FYV23" s="91"/>
      <c r="FYW23" s="91"/>
      <c r="FYX23" s="91"/>
      <c r="FYY23" s="91"/>
      <c r="FYZ23" s="91"/>
      <c r="FZA23" s="91"/>
      <c r="FZB23" s="91"/>
      <c r="FZC23" s="91"/>
      <c r="FZD23" s="91"/>
      <c r="FZE23" s="91"/>
      <c r="FZF23" s="91"/>
      <c r="FZG23" s="91"/>
      <c r="FZH23" s="91"/>
      <c r="FZI23" s="91"/>
      <c r="FZJ23" s="91"/>
      <c r="FZK23" s="91"/>
      <c r="FZL23" s="91"/>
      <c r="FZM23" s="91"/>
      <c r="FZN23" s="91"/>
      <c r="FZO23" s="91"/>
      <c r="FZP23" s="91"/>
      <c r="FZQ23" s="91"/>
      <c r="FZR23" s="91"/>
      <c r="FZS23" s="91"/>
      <c r="FZT23" s="91"/>
      <c r="FZU23" s="91"/>
      <c r="FZV23" s="91"/>
      <c r="FZW23" s="91"/>
      <c r="FZX23" s="91"/>
      <c r="FZY23" s="91"/>
      <c r="FZZ23" s="91"/>
      <c r="GAA23" s="91"/>
      <c r="GAB23" s="91"/>
      <c r="GAC23" s="91"/>
      <c r="GAD23" s="91"/>
      <c r="GAE23" s="91"/>
      <c r="GAF23" s="91"/>
      <c r="GAG23" s="91"/>
      <c r="GAH23" s="91"/>
      <c r="GAI23" s="91"/>
      <c r="GAJ23" s="91"/>
      <c r="GAK23" s="91"/>
      <c r="GAL23" s="91"/>
      <c r="GAM23" s="91"/>
      <c r="GAN23" s="91"/>
      <c r="GAO23" s="91"/>
      <c r="GAP23" s="91"/>
      <c r="GAQ23" s="91"/>
      <c r="GAR23" s="91"/>
      <c r="GAS23" s="91"/>
      <c r="GAT23" s="91"/>
      <c r="GAU23" s="91"/>
      <c r="GAV23" s="91"/>
      <c r="GAW23" s="91"/>
      <c r="GAX23" s="91"/>
      <c r="GAY23" s="91"/>
      <c r="GAZ23" s="91"/>
      <c r="GBA23" s="91"/>
      <c r="GBB23" s="91"/>
      <c r="GBC23" s="91"/>
      <c r="GBD23" s="91"/>
      <c r="GBE23" s="91"/>
      <c r="GBF23" s="91"/>
      <c r="GBG23" s="91"/>
      <c r="GBH23" s="91"/>
      <c r="GBI23" s="91"/>
      <c r="GBJ23" s="91"/>
      <c r="GBK23" s="91"/>
      <c r="GBL23" s="91"/>
      <c r="GBM23" s="91"/>
      <c r="GBN23" s="91"/>
      <c r="GBO23" s="91"/>
      <c r="GBP23" s="91"/>
      <c r="GBQ23" s="91"/>
      <c r="GBR23" s="91"/>
      <c r="GBS23" s="91"/>
      <c r="GBT23" s="91"/>
      <c r="GBU23" s="91"/>
      <c r="GBV23" s="91"/>
      <c r="GBW23" s="91"/>
      <c r="GBX23" s="91"/>
      <c r="GBY23" s="91"/>
      <c r="GBZ23" s="91"/>
      <c r="GCA23" s="91"/>
      <c r="GCB23" s="91"/>
      <c r="GCC23" s="91"/>
      <c r="GCD23" s="91"/>
      <c r="GCE23" s="91"/>
      <c r="GCF23" s="91"/>
      <c r="GCG23" s="91"/>
      <c r="GCH23" s="91"/>
      <c r="GCI23" s="91"/>
      <c r="GCJ23" s="91"/>
      <c r="GCK23" s="91"/>
      <c r="GCL23" s="91"/>
      <c r="GCM23" s="91"/>
      <c r="GCN23" s="91"/>
      <c r="GCO23" s="91"/>
      <c r="GCP23" s="91"/>
      <c r="GCQ23" s="91"/>
      <c r="GCR23" s="91"/>
      <c r="GCS23" s="91"/>
      <c r="GCT23" s="91"/>
      <c r="GCU23" s="91"/>
      <c r="GCV23" s="91"/>
      <c r="GCW23" s="91"/>
      <c r="GCX23" s="91"/>
      <c r="GCY23" s="91"/>
      <c r="GCZ23" s="91"/>
      <c r="GDA23" s="91"/>
      <c r="GDB23" s="91"/>
      <c r="GDC23" s="91"/>
      <c r="GDD23" s="91"/>
      <c r="GDE23" s="91"/>
      <c r="GDF23" s="91"/>
      <c r="GDG23" s="91"/>
      <c r="GDH23" s="91"/>
      <c r="GDI23" s="91"/>
      <c r="GDJ23" s="91"/>
      <c r="GDK23" s="91"/>
      <c r="GDL23" s="91"/>
      <c r="GDM23" s="91"/>
      <c r="GDN23" s="91"/>
      <c r="GDO23" s="91"/>
      <c r="GDP23" s="91"/>
      <c r="GDQ23" s="91"/>
      <c r="GDR23" s="91"/>
      <c r="GDS23" s="91"/>
      <c r="GDT23" s="91"/>
      <c r="GDU23" s="91"/>
      <c r="GDV23" s="91"/>
      <c r="GDW23" s="91"/>
      <c r="GDX23" s="91"/>
      <c r="GDY23" s="91"/>
      <c r="GDZ23" s="91"/>
      <c r="GEA23" s="91"/>
      <c r="GEB23" s="91"/>
      <c r="GEC23" s="91"/>
      <c r="GED23" s="91"/>
      <c r="GEE23" s="91"/>
      <c r="GEF23" s="91"/>
      <c r="GEG23" s="91"/>
      <c r="GEH23" s="91"/>
      <c r="GEI23" s="91"/>
      <c r="GEJ23" s="91"/>
      <c r="GEK23" s="91"/>
      <c r="GEL23" s="91"/>
      <c r="GEM23" s="91"/>
      <c r="GEN23" s="91"/>
      <c r="GEO23" s="91"/>
      <c r="GEP23" s="91"/>
      <c r="GEQ23" s="91"/>
      <c r="GER23" s="91"/>
      <c r="GES23" s="91"/>
      <c r="GET23" s="91"/>
      <c r="GEU23" s="91"/>
      <c r="GEV23" s="91"/>
      <c r="GEW23" s="91"/>
      <c r="GEX23" s="91"/>
      <c r="GEY23" s="91"/>
      <c r="GEZ23" s="91"/>
      <c r="GFA23" s="91"/>
      <c r="GFB23" s="91"/>
      <c r="GFC23" s="91"/>
      <c r="GFD23" s="91"/>
      <c r="GFE23" s="91"/>
      <c r="GFF23" s="91"/>
      <c r="GFG23" s="91"/>
      <c r="GFH23" s="91"/>
      <c r="GFI23" s="91"/>
      <c r="GFJ23" s="91"/>
      <c r="GFK23" s="91"/>
      <c r="GFL23" s="91"/>
      <c r="GFM23" s="91"/>
      <c r="GFN23" s="91"/>
      <c r="GFO23" s="91"/>
      <c r="GFP23" s="91"/>
      <c r="GFQ23" s="91"/>
      <c r="GFR23" s="91"/>
      <c r="GFS23" s="91"/>
      <c r="GFT23" s="91"/>
      <c r="GFU23" s="91"/>
      <c r="GFV23" s="91"/>
      <c r="GFW23" s="91"/>
      <c r="GFX23" s="91"/>
      <c r="GFY23" s="91"/>
      <c r="GFZ23" s="91"/>
      <c r="GGA23" s="91"/>
      <c r="GGB23" s="91"/>
      <c r="GGC23" s="91"/>
      <c r="GGD23" s="91"/>
      <c r="GGE23" s="91"/>
      <c r="GGF23" s="91"/>
      <c r="GGG23" s="91"/>
      <c r="GGH23" s="91"/>
      <c r="GGI23" s="91"/>
      <c r="GGJ23" s="91"/>
      <c r="GGK23" s="91"/>
      <c r="GGL23" s="91"/>
      <c r="GGM23" s="91"/>
      <c r="GGN23" s="91"/>
      <c r="GGO23" s="91"/>
      <c r="GGP23" s="91"/>
      <c r="GGQ23" s="91"/>
      <c r="GGR23" s="91"/>
      <c r="GGS23" s="91"/>
      <c r="GGT23" s="91"/>
      <c r="GGU23" s="91"/>
      <c r="GGV23" s="91"/>
      <c r="GGW23" s="91"/>
      <c r="GGX23" s="91"/>
      <c r="GGY23" s="91"/>
      <c r="GGZ23" s="91"/>
      <c r="GHA23" s="91"/>
      <c r="GHB23" s="91"/>
      <c r="GHC23" s="91"/>
      <c r="GHD23" s="91"/>
      <c r="GHE23" s="91"/>
      <c r="GHF23" s="91"/>
      <c r="GHG23" s="91"/>
      <c r="GHH23" s="91"/>
      <c r="GHI23" s="91"/>
      <c r="GHJ23" s="91"/>
      <c r="GHK23" s="91"/>
      <c r="GHL23" s="91"/>
      <c r="GHM23" s="91"/>
      <c r="GHN23" s="91"/>
      <c r="GHO23" s="91"/>
      <c r="GHP23" s="91"/>
      <c r="GHQ23" s="91"/>
      <c r="GHR23" s="91"/>
      <c r="GHS23" s="91"/>
      <c r="GHT23" s="91"/>
      <c r="GHU23" s="91"/>
      <c r="GHV23" s="91"/>
      <c r="GHW23" s="91"/>
      <c r="GHX23" s="91"/>
      <c r="GHY23" s="91"/>
      <c r="GHZ23" s="91"/>
      <c r="GIA23" s="91"/>
      <c r="GIB23" s="91"/>
      <c r="GIC23" s="91"/>
      <c r="GID23" s="91"/>
      <c r="GIE23" s="91"/>
      <c r="GIF23" s="91"/>
      <c r="GIG23" s="91"/>
      <c r="GIH23" s="91"/>
      <c r="GII23" s="91"/>
      <c r="GIJ23" s="91"/>
      <c r="GIK23" s="91"/>
      <c r="GIL23" s="91"/>
      <c r="GIM23" s="91"/>
      <c r="GIN23" s="91"/>
      <c r="GIO23" s="91"/>
      <c r="GIP23" s="91"/>
      <c r="GIQ23" s="91"/>
      <c r="GIR23" s="91"/>
      <c r="GIS23" s="91"/>
      <c r="GIT23" s="91"/>
      <c r="GIU23" s="91"/>
      <c r="GIV23" s="91"/>
      <c r="GIW23" s="91"/>
      <c r="GIX23" s="91"/>
      <c r="GIY23" s="91"/>
      <c r="GIZ23" s="91"/>
      <c r="GJA23" s="91"/>
      <c r="GJB23" s="91"/>
      <c r="GJC23" s="91"/>
      <c r="GJD23" s="91"/>
      <c r="GJE23" s="91"/>
      <c r="GJF23" s="91"/>
      <c r="GJG23" s="91"/>
      <c r="GJH23" s="91"/>
      <c r="GJI23" s="91"/>
      <c r="GJJ23" s="91"/>
      <c r="GJK23" s="91"/>
      <c r="GJL23" s="91"/>
      <c r="GJM23" s="91"/>
      <c r="GJN23" s="91"/>
      <c r="GJO23" s="91"/>
      <c r="GJP23" s="91"/>
      <c r="GJQ23" s="91"/>
      <c r="GJR23" s="91"/>
      <c r="GJS23" s="91"/>
      <c r="GJT23" s="91"/>
      <c r="GJU23" s="91"/>
      <c r="GJV23" s="91"/>
      <c r="GJW23" s="91"/>
      <c r="GJX23" s="91"/>
      <c r="GJY23" s="91"/>
      <c r="GJZ23" s="91"/>
      <c r="GKA23" s="91"/>
      <c r="GKB23" s="91"/>
      <c r="GKC23" s="91"/>
      <c r="GKD23" s="91"/>
      <c r="GKE23" s="91"/>
      <c r="GKF23" s="91"/>
      <c r="GKG23" s="91"/>
      <c r="GKH23" s="91"/>
      <c r="GKI23" s="91"/>
      <c r="GKJ23" s="91"/>
      <c r="GKK23" s="91"/>
      <c r="GKL23" s="91"/>
      <c r="GKM23" s="91"/>
      <c r="GKN23" s="91"/>
      <c r="GKO23" s="91"/>
      <c r="GKP23" s="91"/>
      <c r="GKQ23" s="91"/>
      <c r="GKR23" s="91"/>
      <c r="GKS23" s="91"/>
      <c r="GKT23" s="91"/>
      <c r="GKU23" s="91"/>
      <c r="GKV23" s="91"/>
      <c r="GKW23" s="91"/>
      <c r="GKX23" s="91"/>
      <c r="GKY23" s="91"/>
      <c r="GKZ23" s="91"/>
      <c r="GLA23" s="91"/>
      <c r="GLB23" s="91"/>
      <c r="GLC23" s="91"/>
      <c r="GLD23" s="91"/>
      <c r="GLE23" s="91"/>
      <c r="GLF23" s="91"/>
      <c r="GLG23" s="91"/>
      <c r="GLH23" s="91"/>
      <c r="GLI23" s="91"/>
      <c r="GLJ23" s="91"/>
      <c r="GLK23" s="91"/>
      <c r="GLL23" s="91"/>
      <c r="GLM23" s="91"/>
      <c r="GLN23" s="91"/>
      <c r="GLO23" s="91"/>
      <c r="GLP23" s="91"/>
      <c r="GLQ23" s="91"/>
      <c r="GLR23" s="91"/>
      <c r="GLS23" s="91"/>
      <c r="GLT23" s="91"/>
      <c r="GLU23" s="91"/>
      <c r="GLV23" s="91"/>
      <c r="GLW23" s="91"/>
      <c r="GLX23" s="91"/>
      <c r="GLY23" s="91"/>
      <c r="GLZ23" s="91"/>
      <c r="GMA23" s="91"/>
      <c r="GMB23" s="91"/>
      <c r="GMC23" s="91"/>
      <c r="GMD23" s="91"/>
      <c r="GME23" s="91"/>
      <c r="GMF23" s="91"/>
      <c r="GMG23" s="91"/>
      <c r="GMH23" s="91"/>
      <c r="GMI23" s="91"/>
      <c r="GMJ23" s="91"/>
      <c r="GMK23" s="91"/>
      <c r="GML23" s="91"/>
      <c r="GMM23" s="91"/>
      <c r="GMN23" s="91"/>
      <c r="GMO23" s="91"/>
      <c r="GMP23" s="91"/>
      <c r="GMQ23" s="91"/>
      <c r="GMR23" s="91"/>
      <c r="GMS23" s="91"/>
      <c r="GMT23" s="91"/>
      <c r="GMU23" s="91"/>
      <c r="GMV23" s="91"/>
      <c r="GMW23" s="91"/>
      <c r="GMX23" s="91"/>
      <c r="GMY23" s="91"/>
      <c r="GMZ23" s="91"/>
      <c r="GNA23" s="91"/>
      <c r="GNB23" s="91"/>
      <c r="GNC23" s="91"/>
      <c r="GND23" s="91"/>
      <c r="GNE23" s="91"/>
      <c r="GNF23" s="91"/>
      <c r="GNG23" s="91"/>
      <c r="GNH23" s="91"/>
      <c r="GNI23" s="91"/>
      <c r="GNJ23" s="91"/>
      <c r="GNK23" s="91"/>
      <c r="GNL23" s="91"/>
      <c r="GNM23" s="91"/>
      <c r="GNN23" s="91"/>
      <c r="GNO23" s="91"/>
      <c r="GNP23" s="91"/>
      <c r="GNQ23" s="91"/>
      <c r="GNR23" s="91"/>
      <c r="GNS23" s="91"/>
      <c r="GNT23" s="91"/>
      <c r="GNU23" s="91"/>
      <c r="GNV23" s="91"/>
      <c r="GNW23" s="91"/>
      <c r="GNX23" s="91"/>
      <c r="GNY23" s="91"/>
      <c r="GNZ23" s="91"/>
      <c r="GOA23" s="91"/>
      <c r="GOB23" s="91"/>
      <c r="GOC23" s="91"/>
      <c r="GOD23" s="91"/>
      <c r="GOE23" s="91"/>
      <c r="GOF23" s="91"/>
      <c r="GOG23" s="91"/>
      <c r="GOH23" s="91"/>
      <c r="GOI23" s="91"/>
      <c r="GOJ23" s="91"/>
      <c r="GOK23" s="91"/>
      <c r="GOL23" s="91"/>
      <c r="GOM23" s="91"/>
      <c r="GON23" s="91"/>
      <c r="GOO23" s="91"/>
      <c r="GOP23" s="91"/>
      <c r="GOQ23" s="91"/>
      <c r="GOR23" s="91"/>
      <c r="GOS23" s="91"/>
      <c r="GOT23" s="91"/>
      <c r="GOU23" s="91"/>
      <c r="GOV23" s="91"/>
      <c r="GOW23" s="91"/>
      <c r="GOX23" s="91"/>
      <c r="GOY23" s="91"/>
      <c r="GOZ23" s="91"/>
      <c r="GPA23" s="91"/>
      <c r="GPB23" s="91"/>
      <c r="GPC23" s="91"/>
      <c r="GPD23" s="91"/>
      <c r="GPE23" s="91"/>
      <c r="GPF23" s="91"/>
      <c r="GPG23" s="91"/>
      <c r="GPH23" s="91"/>
      <c r="GPI23" s="91"/>
      <c r="GPJ23" s="91"/>
      <c r="GPK23" s="91"/>
      <c r="GPL23" s="91"/>
      <c r="GPM23" s="91"/>
      <c r="GPN23" s="91"/>
      <c r="GPO23" s="91"/>
      <c r="GPP23" s="91"/>
      <c r="GPQ23" s="91"/>
      <c r="GPR23" s="91"/>
      <c r="GPS23" s="91"/>
      <c r="GPT23" s="91"/>
      <c r="GPU23" s="91"/>
      <c r="GPV23" s="91"/>
      <c r="GPW23" s="91"/>
      <c r="GPX23" s="91"/>
      <c r="GPY23" s="91"/>
      <c r="GPZ23" s="91"/>
      <c r="GQA23" s="91"/>
      <c r="GQB23" s="91"/>
      <c r="GQC23" s="91"/>
      <c r="GQD23" s="91"/>
      <c r="GQE23" s="91"/>
      <c r="GQF23" s="91"/>
      <c r="GQG23" s="91"/>
      <c r="GQH23" s="91"/>
      <c r="GQI23" s="91"/>
      <c r="GQJ23" s="91"/>
      <c r="GQK23" s="91"/>
      <c r="GQL23" s="91"/>
      <c r="GQM23" s="91"/>
      <c r="GQN23" s="91"/>
      <c r="GQO23" s="91"/>
      <c r="GQP23" s="91"/>
      <c r="GQQ23" s="91"/>
      <c r="GQR23" s="91"/>
      <c r="GQS23" s="91"/>
      <c r="GQT23" s="91"/>
      <c r="GQU23" s="91"/>
      <c r="GQV23" s="91"/>
      <c r="GQW23" s="91"/>
      <c r="GQX23" s="91"/>
      <c r="GQY23" s="91"/>
      <c r="GQZ23" s="91"/>
      <c r="GRA23" s="91"/>
      <c r="GRB23" s="91"/>
      <c r="GRC23" s="91"/>
      <c r="GRD23" s="91"/>
      <c r="GRE23" s="91"/>
      <c r="GRF23" s="91"/>
      <c r="GRG23" s="91"/>
      <c r="GRH23" s="91"/>
      <c r="GRI23" s="91"/>
      <c r="GRJ23" s="91"/>
      <c r="GRK23" s="91"/>
      <c r="GRL23" s="91"/>
      <c r="GRM23" s="91"/>
      <c r="GRN23" s="91"/>
      <c r="GRO23" s="91"/>
      <c r="GRP23" s="91"/>
      <c r="GRQ23" s="91"/>
      <c r="GRR23" s="91"/>
      <c r="GRS23" s="91"/>
      <c r="GRT23" s="91"/>
      <c r="GRU23" s="91"/>
      <c r="GRV23" s="91"/>
      <c r="GRW23" s="91"/>
      <c r="GRX23" s="91"/>
      <c r="GRY23" s="91"/>
      <c r="GRZ23" s="91"/>
      <c r="GSA23" s="91"/>
      <c r="GSB23" s="91"/>
      <c r="GSC23" s="91"/>
      <c r="GSD23" s="91"/>
      <c r="GSE23" s="91"/>
      <c r="GSF23" s="91"/>
      <c r="GSG23" s="91"/>
      <c r="GSH23" s="91"/>
      <c r="GSI23" s="91"/>
      <c r="GSJ23" s="91"/>
      <c r="GSK23" s="91"/>
      <c r="GSL23" s="91"/>
      <c r="GSM23" s="91"/>
      <c r="GSN23" s="91"/>
      <c r="GSO23" s="91"/>
      <c r="GSP23" s="91"/>
      <c r="GSQ23" s="91"/>
      <c r="GSR23" s="91"/>
      <c r="GSS23" s="91"/>
      <c r="GST23" s="91"/>
      <c r="GSU23" s="91"/>
      <c r="GSV23" s="91"/>
      <c r="GSW23" s="91"/>
      <c r="GSX23" s="91"/>
      <c r="GSY23" s="91"/>
      <c r="GSZ23" s="91"/>
      <c r="GTA23" s="91"/>
      <c r="GTB23" s="91"/>
      <c r="GTC23" s="91"/>
      <c r="GTD23" s="91"/>
      <c r="GTE23" s="91"/>
      <c r="GTF23" s="91"/>
      <c r="GTG23" s="91"/>
      <c r="GTH23" s="91"/>
      <c r="GTI23" s="91"/>
      <c r="GTJ23" s="91"/>
      <c r="GTK23" s="91"/>
      <c r="GTL23" s="91"/>
      <c r="GTM23" s="91"/>
      <c r="GTN23" s="91"/>
      <c r="GTO23" s="91"/>
      <c r="GTP23" s="91"/>
      <c r="GTQ23" s="91"/>
      <c r="GTR23" s="91"/>
      <c r="GTS23" s="91"/>
      <c r="GTT23" s="91"/>
      <c r="GTU23" s="91"/>
      <c r="GTV23" s="91"/>
      <c r="GTW23" s="91"/>
      <c r="GTX23" s="91"/>
      <c r="GTY23" s="91"/>
      <c r="GTZ23" s="91"/>
      <c r="GUA23" s="91"/>
      <c r="GUB23" s="91"/>
      <c r="GUC23" s="91"/>
      <c r="GUD23" s="91"/>
      <c r="GUE23" s="91"/>
      <c r="GUF23" s="91"/>
      <c r="GUG23" s="91"/>
      <c r="GUH23" s="91"/>
      <c r="GUI23" s="91"/>
      <c r="GUJ23" s="91"/>
      <c r="GUK23" s="91"/>
      <c r="GUL23" s="91"/>
      <c r="GUM23" s="91"/>
      <c r="GUN23" s="91"/>
      <c r="GUO23" s="91"/>
      <c r="GUP23" s="91"/>
      <c r="GUQ23" s="91"/>
      <c r="GUR23" s="91"/>
      <c r="GUS23" s="91"/>
      <c r="GUT23" s="91"/>
      <c r="GUU23" s="91"/>
      <c r="GUV23" s="91"/>
      <c r="GUW23" s="91"/>
      <c r="GUX23" s="91"/>
      <c r="GUY23" s="91"/>
      <c r="GUZ23" s="91"/>
      <c r="GVA23" s="91"/>
      <c r="GVB23" s="91"/>
      <c r="GVC23" s="91"/>
      <c r="GVD23" s="91"/>
      <c r="GVE23" s="91"/>
      <c r="GVF23" s="91"/>
      <c r="GVG23" s="91"/>
      <c r="GVH23" s="91"/>
      <c r="GVI23" s="91"/>
      <c r="GVJ23" s="91"/>
      <c r="GVK23" s="91"/>
      <c r="GVL23" s="91"/>
      <c r="GVM23" s="91"/>
      <c r="GVN23" s="91"/>
      <c r="GVO23" s="91"/>
      <c r="GVP23" s="91"/>
      <c r="GVQ23" s="91"/>
      <c r="GVR23" s="91"/>
      <c r="GVS23" s="91"/>
      <c r="GVT23" s="91"/>
      <c r="GVU23" s="91"/>
      <c r="GVV23" s="91"/>
      <c r="GVW23" s="91"/>
      <c r="GVX23" s="91"/>
      <c r="GVY23" s="91"/>
      <c r="GVZ23" s="91"/>
      <c r="GWA23" s="91"/>
      <c r="GWB23" s="91"/>
      <c r="GWC23" s="91"/>
      <c r="GWD23" s="91"/>
      <c r="GWE23" s="91"/>
      <c r="GWF23" s="91"/>
      <c r="GWG23" s="91"/>
      <c r="GWH23" s="91"/>
      <c r="GWI23" s="91"/>
      <c r="GWJ23" s="91"/>
      <c r="GWK23" s="91"/>
      <c r="GWL23" s="91"/>
      <c r="GWM23" s="91"/>
      <c r="GWN23" s="91"/>
      <c r="GWO23" s="91"/>
      <c r="GWP23" s="91"/>
      <c r="GWQ23" s="91"/>
      <c r="GWR23" s="91"/>
      <c r="GWS23" s="91"/>
      <c r="GWT23" s="91"/>
      <c r="GWU23" s="91"/>
      <c r="GWV23" s="91"/>
      <c r="GWW23" s="91"/>
      <c r="GWX23" s="91"/>
      <c r="GWY23" s="91"/>
      <c r="GWZ23" s="91"/>
      <c r="GXA23" s="91"/>
      <c r="GXB23" s="91"/>
      <c r="GXC23" s="91"/>
      <c r="GXD23" s="91"/>
      <c r="GXE23" s="91"/>
      <c r="GXF23" s="91"/>
      <c r="GXG23" s="91"/>
      <c r="GXH23" s="91"/>
      <c r="GXI23" s="91"/>
      <c r="GXJ23" s="91"/>
      <c r="GXK23" s="91"/>
      <c r="GXL23" s="91"/>
      <c r="GXM23" s="91"/>
      <c r="GXN23" s="91"/>
      <c r="GXO23" s="91"/>
      <c r="GXP23" s="91"/>
      <c r="GXQ23" s="91"/>
      <c r="GXR23" s="91"/>
      <c r="GXS23" s="91"/>
      <c r="GXT23" s="91"/>
      <c r="GXU23" s="91"/>
      <c r="GXV23" s="91"/>
      <c r="GXW23" s="91"/>
      <c r="GXX23" s="91"/>
      <c r="GXY23" s="91"/>
      <c r="GXZ23" s="91"/>
      <c r="GYA23" s="91"/>
      <c r="GYB23" s="91"/>
      <c r="GYC23" s="91"/>
      <c r="GYD23" s="91"/>
      <c r="GYE23" s="91"/>
      <c r="GYF23" s="91"/>
      <c r="GYG23" s="91"/>
      <c r="GYH23" s="91"/>
      <c r="GYI23" s="91"/>
      <c r="GYJ23" s="91"/>
      <c r="GYK23" s="91"/>
      <c r="GYL23" s="91"/>
      <c r="GYM23" s="91"/>
      <c r="GYN23" s="91"/>
      <c r="GYO23" s="91"/>
      <c r="GYP23" s="91"/>
      <c r="GYQ23" s="91"/>
      <c r="GYR23" s="91"/>
      <c r="GYS23" s="91"/>
      <c r="GYT23" s="91"/>
      <c r="GYU23" s="91"/>
      <c r="GYV23" s="91"/>
      <c r="GYW23" s="91"/>
      <c r="GYX23" s="91"/>
      <c r="GYY23" s="91"/>
      <c r="GYZ23" s="91"/>
      <c r="GZA23" s="91"/>
      <c r="GZB23" s="91"/>
      <c r="GZC23" s="91"/>
      <c r="GZD23" s="91"/>
      <c r="GZE23" s="91"/>
      <c r="GZF23" s="91"/>
      <c r="GZG23" s="91"/>
      <c r="GZH23" s="91"/>
      <c r="GZI23" s="91"/>
      <c r="GZJ23" s="91"/>
      <c r="GZK23" s="91"/>
      <c r="GZL23" s="91"/>
      <c r="GZM23" s="91"/>
      <c r="GZN23" s="91"/>
      <c r="GZO23" s="91"/>
      <c r="GZP23" s="91"/>
      <c r="GZQ23" s="91"/>
      <c r="GZR23" s="91"/>
      <c r="GZS23" s="91"/>
      <c r="GZT23" s="91"/>
      <c r="GZU23" s="91"/>
      <c r="GZV23" s="91"/>
      <c r="GZW23" s="91"/>
      <c r="GZX23" s="91"/>
      <c r="GZY23" s="91"/>
      <c r="GZZ23" s="91"/>
      <c r="HAA23" s="91"/>
      <c r="HAB23" s="91"/>
      <c r="HAC23" s="91"/>
      <c r="HAD23" s="91"/>
      <c r="HAE23" s="91"/>
      <c r="HAF23" s="91"/>
      <c r="HAG23" s="91"/>
      <c r="HAH23" s="91"/>
      <c r="HAI23" s="91"/>
      <c r="HAJ23" s="91"/>
      <c r="HAK23" s="91"/>
      <c r="HAL23" s="91"/>
      <c r="HAM23" s="91"/>
      <c r="HAN23" s="91"/>
      <c r="HAO23" s="91"/>
      <c r="HAP23" s="91"/>
      <c r="HAQ23" s="91"/>
      <c r="HAR23" s="91"/>
      <c r="HAS23" s="91"/>
      <c r="HAT23" s="91"/>
      <c r="HAU23" s="91"/>
      <c r="HAV23" s="91"/>
      <c r="HAW23" s="91"/>
      <c r="HAX23" s="91"/>
      <c r="HAY23" s="91"/>
      <c r="HAZ23" s="91"/>
      <c r="HBA23" s="91"/>
      <c r="HBB23" s="91"/>
      <c r="HBC23" s="91"/>
      <c r="HBD23" s="91"/>
      <c r="HBE23" s="91"/>
      <c r="HBF23" s="91"/>
      <c r="HBG23" s="91"/>
      <c r="HBH23" s="91"/>
      <c r="HBI23" s="91"/>
      <c r="HBJ23" s="91"/>
      <c r="HBK23" s="91"/>
      <c r="HBL23" s="91"/>
      <c r="HBM23" s="91"/>
      <c r="HBN23" s="91"/>
      <c r="HBO23" s="91"/>
      <c r="HBP23" s="91"/>
      <c r="HBQ23" s="91"/>
      <c r="HBR23" s="91"/>
      <c r="HBS23" s="91"/>
      <c r="HBT23" s="91"/>
      <c r="HBU23" s="91"/>
      <c r="HBV23" s="91"/>
      <c r="HBW23" s="91"/>
      <c r="HBX23" s="91"/>
      <c r="HBY23" s="91"/>
      <c r="HBZ23" s="91"/>
      <c r="HCA23" s="91"/>
      <c r="HCB23" s="91"/>
      <c r="HCC23" s="91"/>
      <c r="HCD23" s="91"/>
      <c r="HCE23" s="91"/>
      <c r="HCF23" s="91"/>
      <c r="HCG23" s="91"/>
      <c r="HCH23" s="91"/>
      <c r="HCI23" s="91"/>
      <c r="HCJ23" s="91"/>
      <c r="HCK23" s="91"/>
      <c r="HCL23" s="91"/>
      <c r="HCM23" s="91"/>
      <c r="HCN23" s="91"/>
      <c r="HCO23" s="91"/>
      <c r="HCP23" s="91"/>
      <c r="HCQ23" s="91"/>
      <c r="HCR23" s="91"/>
      <c r="HCS23" s="91"/>
      <c r="HCT23" s="91"/>
      <c r="HCU23" s="91"/>
      <c r="HCV23" s="91"/>
      <c r="HCW23" s="91"/>
      <c r="HCX23" s="91"/>
      <c r="HCY23" s="91"/>
      <c r="HCZ23" s="91"/>
      <c r="HDA23" s="91"/>
      <c r="HDB23" s="91"/>
      <c r="HDC23" s="91"/>
      <c r="HDD23" s="91"/>
      <c r="HDE23" s="91"/>
      <c r="HDF23" s="91"/>
      <c r="HDG23" s="91"/>
      <c r="HDH23" s="91"/>
      <c r="HDI23" s="91"/>
      <c r="HDJ23" s="91"/>
      <c r="HDK23" s="91"/>
      <c r="HDL23" s="91"/>
      <c r="HDM23" s="91"/>
      <c r="HDN23" s="91"/>
      <c r="HDO23" s="91"/>
      <c r="HDP23" s="91"/>
      <c r="HDQ23" s="91"/>
      <c r="HDR23" s="91"/>
      <c r="HDS23" s="91"/>
      <c r="HDT23" s="91"/>
      <c r="HDU23" s="91"/>
      <c r="HDV23" s="91"/>
      <c r="HDW23" s="91"/>
      <c r="HDX23" s="91"/>
      <c r="HDY23" s="91"/>
      <c r="HDZ23" s="91"/>
      <c r="HEA23" s="91"/>
      <c r="HEB23" s="91"/>
      <c r="HEC23" s="91"/>
      <c r="HED23" s="91"/>
      <c r="HEE23" s="91"/>
      <c r="HEF23" s="91"/>
      <c r="HEG23" s="91"/>
      <c r="HEH23" s="91"/>
      <c r="HEI23" s="91"/>
      <c r="HEJ23" s="91"/>
      <c r="HEK23" s="91"/>
      <c r="HEL23" s="91"/>
      <c r="HEM23" s="91"/>
      <c r="HEN23" s="91"/>
      <c r="HEO23" s="91"/>
      <c r="HEP23" s="91"/>
      <c r="HEQ23" s="91"/>
      <c r="HER23" s="91"/>
      <c r="HES23" s="91"/>
      <c r="HET23" s="91"/>
      <c r="HEU23" s="91"/>
      <c r="HEV23" s="91"/>
      <c r="HEW23" s="91"/>
      <c r="HEX23" s="91"/>
      <c r="HEY23" s="91"/>
      <c r="HEZ23" s="91"/>
      <c r="HFA23" s="91"/>
      <c r="HFB23" s="91"/>
      <c r="HFC23" s="91"/>
      <c r="HFD23" s="91"/>
      <c r="HFE23" s="91"/>
      <c r="HFF23" s="91"/>
      <c r="HFG23" s="91"/>
      <c r="HFH23" s="91"/>
      <c r="HFI23" s="91"/>
      <c r="HFJ23" s="91"/>
      <c r="HFK23" s="91"/>
      <c r="HFL23" s="91"/>
      <c r="HFM23" s="91"/>
      <c r="HFN23" s="91"/>
      <c r="HFO23" s="91"/>
      <c r="HFP23" s="91"/>
      <c r="HFQ23" s="91"/>
      <c r="HFR23" s="91"/>
      <c r="HFS23" s="91"/>
      <c r="HFT23" s="91"/>
      <c r="HFU23" s="91"/>
      <c r="HFV23" s="91"/>
      <c r="HFW23" s="91"/>
      <c r="HFX23" s="91"/>
      <c r="HFY23" s="91"/>
      <c r="HFZ23" s="91"/>
      <c r="HGA23" s="91"/>
      <c r="HGB23" s="91"/>
      <c r="HGC23" s="91"/>
      <c r="HGD23" s="91"/>
      <c r="HGE23" s="91"/>
      <c r="HGF23" s="91"/>
      <c r="HGG23" s="91"/>
      <c r="HGH23" s="91"/>
      <c r="HGI23" s="91"/>
      <c r="HGJ23" s="91"/>
      <c r="HGK23" s="91"/>
      <c r="HGL23" s="91"/>
      <c r="HGM23" s="91"/>
      <c r="HGN23" s="91"/>
      <c r="HGO23" s="91"/>
      <c r="HGP23" s="91"/>
      <c r="HGQ23" s="91"/>
      <c r="HGR23" s="91"/>
      <c r="HGS23" s="91"/>
      <c r="HGT23" s="91"/>
      <c r="HGU23" s="91"/>
      <c r="HGV23" s="91"/>
      <c r="HGW23" s="91"/>
      <c r="HGX23" s="91"/>
      <c r="HGY23" s="91"/>
      <c r="HGZ23" s="91"/>
      <c r="HHA23" s="91"/>
      <c r="HHB23" s="91"/>
      <c r="HHC23" s="91"/>
      <c r="HHD23" s="91"/>
      <c r="HHE23" s="91"/>
      <c r="HHF23" s="91"/>
      <c r="HHG23" s="91"/>
      <c r="HHH23" s="91"/>
      <c r="HHI23" s="91"/>
      <c r="HHJ23" s="91"/>
      <c r="HHK23" s="91"/>
      <c r="HHL23" s="91"/>
      <c r="HHM23" s="91"/>
      <c r="HHN23" s="91"/>
      <c r="HHO23" s="91"/>
      <c r="HHP23" s="91"/>
      <c r="HHQ23" s="91"/>
      <c r="HHR23" s="91"/>
      <c r="HHS23" s="91"/>
      <c r="HHT23" s="91"/>
      <c r="HHU23" s="91"/>
      <c r="HHV23" s="91"/>
      <c r="HHW23" s="91"/>
      <c r="HHX23" s="91"/>
      <c r="HHY23" s="91"/>
      <c r="HHZ23" s="91"/>
      <c r="HIA23" s="91"/>
      <c r="HIB23" s="91"/>
      <c r="HIC23" s="91"/>
      <c r="HID23" s="91"/>
      <c r="HIE23" s="91"/>
      <c r="HIF23" s="91"/>
      <c r="HIG23" s="91"/>
      <c r="HIH23" s="91"/>
      <c r="HII23" s="91"/>
      <c r="HIJ23" s="91"/>
      <c r="HIK23" s="91"/>
      <c r="HIL23" s="91"/>
      <c r="HIM23" s="91"/>
      <c r="HIN23" s="91"/>
      <c r="HIO23" s="91"/>
      <c r="HIP23" s="91"/>
      <c r="HIQ23" s="91"/>
      <c r="HIR23" s="91"/>
      <c r="HIS23" s="91"/>
      <c r="HIT23" s="91"/>
      <c r="HIU23" s="91"/>
      <c r="HIV23" s="91"/>
      <c r="HIW23" s="91"/>
      <c r="HIX23" s="91"/>
      <c r="HIY23" s="91"/>
      <c r="HIZ23" s="91"/>
      <c r="HJA23" s="91"/>
      <c r="HJB23" s="91"/>
      <c r="HJC23" s="91"/>
      <c r="HJD23" s="91"/>
      <c r="HJE23" s="91"/>
      <c r="HJF23" s="91"/>
      <c r="HJG23" s="91"/>
      <c r="HJH23" s="91"/>
      <c r="HJI23" s="91"/>
      <c r="HJJ23" s="91"/>
      <c r="HJK23" s="91"/>
      <c r="HJL23" s="91"/>
      <c r="HJM23" s="91"/>
      <c r="HJN23" s="91"/>
      <c r="HJO23" s="91"/>
      <c r="HJP23" s="91"/>
      <c r="HJQ23" s="91"/>
      <c r="HJR23" s="91"/>
      <c r="HJS23" s="91"/>
      <c r="HJT23" s="91"/>
      <c r="HJU23" s="91"/>
      <c r="HJV23" s="91"/>
      <c r="HJW23" s="91"/>
      <c r="HJX23" s="91"/>
      <c r="HJY23" s="91"/>
      <c r="HJZ23" s="91"/>
      <c r="HKA23" s="91"/>
      <c r="HKB23" s="91"/>
      <c r="HKC23" s="91"/>
      <c r="HKD23" s="91"/>
      <c r="HKE23" s="91"/>
      <c r="HKF23" s="91"/>
      <c r="HKG23" s="91"/>
      <c r="HKH23" s="91"/>
      <c r="HKI23" s="91"/>
      <c r="HKJ23" s="91"/>
      <c r="HKK23" s="91"/>
      <c r="HKL23" s="91"/>
      <c r="HKM23" s="91"/>
      <c r="HKN23" s="91"/>
      <c r="HKO23" s="91"/>
      <c r="HKP23" s="91"/>
      <c r="HKQ23" s="91"/>
      <c r="HKR23" s="91"/>
      <c r="HKS23" s="91"/>
      <c r="HKT23" s="91"/>
      <c r="HKU23" s="91"/>
      <c r="HKV23" s="91"/>
      <c r="HKW23" s="91"/>
      <c r="HKX23" s="91"/>
      <c r="HKY23" s="91"/>
      <c r="HKZ23" s="91"/>
      <c r="HLA23" s="91"/>
      <c r="HLB23" s="91"/>
      <c r="HLC23" s="91"/>
      <c r="HLD23" s="91"/>
      <c r="HLE23" s="91"/>
      <c r="HLF23" s="91"/>
      <c r="HLG23" s="91"/>
      <c r="HLH23" s="91"/>
      <c r="HLI23" s="91"/>
      <c r="HLJ23" s="91"/>
      <c r="HLK23" s="91"/>
      <c r="HLL23" s="91"/>
      <c r="HLM23" s="91"/>
      <c r="HLN23" s="91"/>
      <c r="HLO23" s="91"/>
      <c r="HLP23" s="91"/>
      <c r="HLQ23" s="91"/>
      <c r="HLR23" s="91"/>
      <c r="HLS23" s="91"/>
      <c r="HLT23" s="91"/>
      <c r="HLU23" s="91"/>
      <c r="HLV23" s="91"/>
      <c r="HLW23" s="91"/>
      <c r="HLX23" s="91"/>
      <c r="HLY23" s="91"/>
      <c r="HLZ23" s="91"/>
      <c r="HMA23" s="91"/>
      <c r="HMB23" s="91"/>
      <c r="HMC23" s="91"/>
      <c r="HMD23" s="91"/>
      <c r="HME23" s="91"/>
      <c r="HMF23" s="91"/>
      <c r="HMG23" s="91"/>
      <c r="HMH23" s="91"/>
      <c r="HMI23" s="91"/>
      <c r="HMJ23" s="91"/>
      <c r="HMK23" s="91"/>
      <c r="HML23" s="91"/>
      <c r="HMM23" s="91"/>
      <c r="HMN23" s="91"/>
      <c r="HMO23" s="91"/>
      <c r="HMP23" s="91"/>
      <c r="HMQ23" s="91"/>
      <c r="HMR23" s="91"/>
      <c r="HMS23" s="91"/>
      <c r="HMT23" s="91"/>
      <c r="HMU23" s="91"/>
      <c r="HMV23" s="91"/>
      <c r="HMW23" s="91"/>
      <c r="HMX23" s="91"/>
      <c r="HMY23" s="91"/>
      <c r="HMZ23" s="91"/>
      <c r="HNA23" s="91"/>
      <c r="HNB23" s="91"/>
      <c r="HNC23" s="91"/>
      <c r="HND23" s="91"/>
      <c r="HNE23" s="91"/>
      <c r="HNF23" s="91"/>
      <c r="HNG23" s="91"/>
      <c r="HNH23" s="91"/>
      <c r="HNI23" s="91"/>
      <c r="HNJ23" s="91"/>
      <c r="HNK23" s="91"/>
      <c r="HNL23" s="91"/>
      <c r="HNM23" s="91"/>
      <c r="HNN23" s="91"/>
      <c r="HNO23" s="91"/>
      <c r="HNP23" s="91"/>
      <c r="HNQ23" s="91"/>
      <c r="HNR23" s="91"/>
      <c r="HNS23" s="91"/>
      <c r="HNT23" s="91"/>
      <c r="HNU23" s="91"/>
      <c r="HNV23" s="91"/>
      <c r="HNW23" s="91"/>
      <c r="HNX23" s="91"/>
      <c r="HNY23" s="91"/>
      <c r="HNZ23" s="91"/>
      <c r="HOA23" s="91"/>
      <c r="HOB23" s="91"/>
      <c r="HOC23" s="91"/>
      <c r="HOD23" s="91"/>
      <c r="HOE23" s="91"/>
      <c r="HOF23" s="91"/>
      <c r="HOG23" s="91"/>
      <c r="HOH23" s="91"/>
      <c r="HOI23" s="91"/>
      <c r="HOJ23" s="91"/>
      <c r="HOK23" s="91"/>
      <c r="HOL23" s="91"/>
      <c r="HOM23" s="91"/>
      <c r="HON23" s="91"/>
      <c r="HOO23" s="91"/>
      <c r="HOP23" s="91"/>
      <c r="HOQ23" s="91"/>
      <c r="HOR23" s="91"/>
      <c r="HOS23" s="91"/>
      <c r="HOT23" s="91"/>
      <c r="HOU23" s="91"/>
      <c r="HOV23" s="91"/>
      <c r="HOW23" s="91"/>
      <c r="HOX23" s="91"/>
      <c r="HOY23" s="91"/>
      <c r="HOZ23" s="91"/>
      <c r="HPA23" s="91"/>
      <c r="HPB23" s="91"/>
      <c r="HPC23" s="91"/>
      <c r="HPD23" s="91"/>
      <c r="HPE23" s="91"/>
      <c r="HPF23" s="91"/>
      <c r="HPG23" s="91"/>
      <c r="HPH23" s="91"/>
      <c r="HPI23" s="91"/>
      <c r="HPJ23" s="91"/>
      <c r="HPK23" s="91"/>
      <c r="HPL23" s="91"/>
      <c r="HPM23" s="91"/>
      <c r="HPN23" s="91"/>
      <c r="HPO23" s="91"/>
      <c r="HPP23" s="91"/>
      <c r="HPQ23" s="91"/>
      <c r="HPR23" s="91"/>
      <c r="HPS23" s="91"/>
      <c r="HPT23" s="91"/>
      <c r="HPU23" s="91"/>
      <c r="HPV23" s="91"/>
      <c r="HPW23" s="91"/>
      <c r="HPX23" s="91"/>
      <c r="HPY23" s="91"/>
      <c r="HPZ23" s="91"/>
      <c r="HQA23" s="91"/>
      <c r="HQB23" s="91"/>
      <c r="HQC23" s="91"/>
      <c r="HQD23" s="91"/>
      <c r="HQE23" s="91"/>
      <c r="HQF23" s="91"/>
      <c r="HQG23" s="91"/>
      <c r="HQH23" s="91"/>
      <c r="HQI23" s="91"/>
      <c r="HQJ23" s="91"/>
      <c r="HQK23" s="91"/>
      <c r="HQL23" s="91"/>
      <c r="HQM23" s="91"/>
      <c r="HQN23" s="91"/>
      <c r="HQO23" s="91"/>
      <c r="HQP23" s="91"/>
      <c r="HQQ23" s="91"/>
      <c r="HQR23" s="91"/>
      <c r="HQS23" s="91"/>
      <c r="HQT23" s="91"/>
      <c r="HQU23" s="91"/>
      <c r="HQV23" s="91"/>
      <c r="HQW23" s="91"/>
      <c r="HQX23" s="91"/>
      <c r="HQY23" s="91"/>
      <c r="HQZ23" s="91"/>
      <c r="HRA23" s="91"/>
      <c r="HRB23" s="91"/>
      <c r="HRC23" s="91"/>
      <c r="HRD23" s="91"/>
      <c r="HRE23" s="91"/>
      <c r="HRF23" s="91"/>
      <c r="HRG23" s="91"/>
      <c r="HRH23" s="91"/>
      <c r="HRI23" s="91"/>
      <c r="HRJ23" s="91"/>
      <c r="HRK23" s="91"/>
      <c r="HRL23" s="91"/>
      <c r="HRM23" s="91"/>
      <c r="HRN23" s="91"/>
      <c r="HRO23" s="91"/>
      <c r="HRP23" s="91"/>
      <c r="HRQ23" s="91"/>
      <c r="HRR23" s="91"/>
      <c r="HRS23" s="91"/>
      <c r="HRT23" s="91"/>
      <c r="HRU23" s="91"/>
      <c r="HRV23" s="91"/>
      <c r="HRW23" s="91"/>
      <c r="HRX23" s="91"/>
      <c r="HRY23" s="91"/>
      <c r="HRZ23" s="91"/>
      <c r="HSA23" s="91"/>
      <c r="HSB23" s="91"/>
      <c r="HSC23" s="91"/>
      <c r="HSD23" s="91"/>
      <c r="HSE23" s="91"/>
      <c r="HSF23" s="91"/>
      <c r="HSG23" s="91"/>
      <c r="HSH23" s="91"/>
      <c r="HSI23" s="91"/>
      <c r="HSJ23" s="91"/>
      <c r="HSK23" s="91"/>
      <c r="HSL23" s="91"/>
      <c r="HSM23" s="91"/>
      <c r="HSN23" s="91"/>
      <c r="HSO23" s="91"/>
      <c r="HSP23" s="91"/>
      <c r="HSQ23" s="91"/>
      <c r="HSR23" s="91"/>
      <c r="HSS23" s="91"/>
      <c r="HST23" s="91"/>
      <c r="HSU23" s="91"/>
      <c r="HSV23" s="91"/>
      <c r="HSW23" s="91"/>
      <c r="HSX23" s="91"/>
      <c r="HSY23" s="91"/>
      <c r="HSZ23" s="91"/>
      <c r="HTA23" s="91"/>
      <c r="HTB23" s="91"/>
      <c r="HTC23" s="91"/>
      <c r="HTD23" s="91"/>
      <c r="HTE23" s="91"/>
      <c r="HTF23" s="91"/>
      <c r="HTG23" s="91"/>
      <c r="HTH23" s="91"/>
      <c r="HTI23" s="91"/>
      <c r="HTJ23" s="91"/>
      <c r="HTK23" s="91"/>
      <c r="HTL23" s="91"/>
      <c r="HTM23" s="91"/>
      <c r="HTN23" s="91"/>
      <c r="HTO23" s="91"/>
      <c r="HTP23" s="91"/>
      <c r="HTQ23" s="91"/>
      <c r="HTR23" s="91"/>
      <c r="HTS23" s="91"/>
      <c r="HTT23" s="91"/>
      <c r="HTU23" s="91"/>
      <c r="HTV23" s="91"/>
      <c r="HTW23" s="91"/>
      <c r="HTX23" s="91"/>
      <c r="HTY23" s="91"/>
      <c r="HTZ23" s="91"/>
      <c r="HUA23" s="91"/>
      <c r="HUB23" s="91"/>
      <c r="HUC23" s="91"/>
      <c r="HUD23" s="91"/>
      <c r="HUE23" s="91"/>
      <c r="HUF23" s="91"/>
      <c r="HUG23" s="91"/>
      <c r="HUH23" s="91"/>
      <c r="HUI23" s="91"/>
      <c r="HUJ23" s="91"/>
      <c r="HUK23" s="91"/>
      <c r="HUL23" s="91"/>
      <c r="HUM23" s="91"/>
      <c r="HUN23" s="91"/>
      <c r="HUO23" s="91"/>
      <c r="HUP23" s="91"/>
      <c r="HUQ23" s="91"/>
      <c r="HUR23" s="91"/>
      <c r="HUS23" s="91"/>
      <c r="HUT23" s="91"/>
      <c r="HUU23" s="91"/>
      <c r="HUV23" s="91"/>
      <c r="HUW23" s="91"/>
      <c r="HUX23" s="91"/>
      <c r="HUY23" s="91"/>
      <c r="HUZ23" s="91"/>
      <c r="HVA23" s="91"/>
      <c r="HVB23" s="91"/>
      <c r="HVC23" s="91"/>
      <c r="HVD23" s="91"/>
      <c r="HVE23" s="91"/>
      <c r="HVF23" s="91"/>
      <c r="HVG23" s="91"/>
      <c r="HVH23" s="91"/>
      <c r="HVI23" s="91"/>
      <c r="HVJ23" s="91"/>
      <c r="HVK23" s="91"/>
      <c r="HVL23" s="91"/>
      <c r="HVM23" s="91"/>
      <c r="HVN23" s="91"/>
      <c r="HVO23" s="91"/>
      <c r="HVP23" s="91"/>
      <c r="HVQ23" s="91"/>
      <c r="HVR23" s="91"/>
      <c r="HVS23" s="91"/>
      <c r="HVT23" s="91"/>
      <c r="HVU23" s="91"/>
      <c r="HVV23" s="91"/>
      <c r="HVW23" s="91"/>
      <c r="HVX23" s="91"/>
      <c r="HVY23" s="91"/>
      <c r="HVZ23" s="91"/>
      <c r="HWA23" s="91"/>
      <c r="HWB23" s="91"/>
      <c r="HWC23" s="91"/>
      <c r="HWD23" s="91"/>
      <c r="HWE23" s="91"/>
      <c r="HWF23" s="91"/>
      <c r="HWG23" s="91"/>
      <c r="HWH23" s="91"/>
      <c r="HWI23" s="91"/>
      <c r="HWJ23" s="91"/>
      <c r="HWK23" s="91"/>
      <c r="HWL23" s="91"/>
      <c r="HWM23" s="91"/>
      <c r="HWN23" s="91"/>
      <c r="HWO23" s="91"/>
      <c r="HWP23" s="91"/>
      <c r="HWQ23" s="91"/>
      <c r="HWR23" s="91"/>
      <c r="HWS23" s="91"/>
      <c r="HWT23" s="91"/>
      <c r="HWU23" s="91"/>
      <c r="HWV23" s="91"/>
      <c r="HWW23" s="91"/>
      <c r="HWX23" s="91"/>
      <c r="HWY23" s="91"/>
      <c r="HWZ23" s="91"/>
      <c r="HXA23" s="91"/>
      <c r="HXB23" s="91"/>
      <c r="HXC23" s="91"/>
      <c r="HXD23" s="91"/>
      <c r="HXE23" s="91"/>
      <c r="HXF23" s="91"/>
      <c r="HXG23" s="91"/>
      <c r="HXH23" s="91"/>
      <c r="HXI23" s="91"/>
      <c r="HXJ23" s="91"/>
      <c r="HXK23" s="91"/>
      <c r="HXL23" s="91"/>
      <c r="HXM23" s="91"/>
      <c r="HXN23" s="91"/>
      <c r="HXO23" s="91"/>
      <c r="HXP23" s="91"/>
      <c r="HXQ23" s="91"/>
      <c r="HXR23" s="91"/>
      <c r="HXS23" s="91"/>
      <c r="HXT23" s="91"/>
      <c r="HXU23" s="91"/>
      <c r="HXV23" s="91"/>
      <c r="HXW23" s="91"/>
      <c r="HXX23" s="91"/>
      <c r="HXY23" s="91"/>
      <c r="HXZ23" s="91"/>
      <c r="HYA23" s="91"/>
      <c r="HYB23" s="91"/>
      <c r="HYC23" s="91"/>
      <c r="HYD23" s="91"/>
      <c r="HYE23" s="91"/>
      <c r="HYF23" s="91"/>
      <c r="HYG23" s="91"/>
      <c r="HYH23" s="91"/>
      <c r="HYI23" s="91"/>
      <c r="HYJ23" s="91"/>
      <c r="HYK23" s="91"/>
      <c r="HYL23" s="91"/>
      <c r="HYM23" s="91"/>
      <c r="HYN23" s="91"/>
      <c r="HYO23" s="91"/>
      <c r="HYP23" s="91"/>
      <c r="HYQ23" s="91"/>
      <c r="HYR23" s="91"/>
      <c r="HYS23" s="91"/>
      <c r="HYT23" s="91"/>
      <c r="HYU23" s="91"/>
      <c r="HYV23" s="91"/>
      <c r="HYW23" s="91"/>
      <c r="HYX23" s="91"/>
      <c r="HYY23" s="91"/>
      <c r="HYZ23" s="91"/>
      <c r="HZA23" s="91"/>
      <c r="HZB23" s="91"/>
      <c r="HZC23" s="91"/>
      <c r="HZD23" s="91"/>
      <c r="HZE23" s="91"/>
      <c r="HZF23" s="91"/>
      <c r="HZG23" s="91"/>
      <c r="HZH23" s="91"/>
      <c r="HZI23" s="91"/>
      <c r="HZJ23" s="91"/>
      <c r="HZK23" s="91"/>
      <c r="HZL23" s="91"/>
      <c r="HZM23" s="91"/>
      <c r="HZN23" s="91"/>
      <c r="HZO23" s="91"/>
      <c r="HZP23" s="91"/>
      <c r="HZQ23" s="91"/>
      <c r="HZR23" s="91"/>
      <c r="HZS23" s="91"/>
      <c r="HZT23" s="91"/>
      <c r="HZU23" s="91"/>
      <c r="HZV23" s="91"/>
      <c r="HZW23" s="91"/>
      <c r="HZX23" s="91"/>
      <c r="HZY23" s="91"/>
      <c r="HZZ23" s="91"/>
      <c r="IAA23" s="91"/>
      <c r="IAB23" s="91"/>
      <c r="IAC23" s="91"/>
      <c r="IAD23" s="91"/>
      <c r="IAE23" s="91"/>
      <c r="IAF23" s="91"/>
      <c r="IAG23" s="91"/>
      <c r="IAH23" s="91"/>
      <c r="IAI23" s="91"/>
      <c r="IAJ23" s="91"/>
      <c r="IAK23" s="91"/>
      <c r="IAL23" s="91"/>
      <c r="IAM23" s="91"/>
      <c r="IAN23" s="91"/>
      <c r="IAO23" s="91"/>
      <c r="IAP23" s="91"/>
      <c r="IAQ23" s="91"/>
      <c r="IAR23" s="91"/>
      <c r="IAS23" s="91"/>
      <c r="IAT23" s="91"/>
      <c r="IAU23" s="91"/>
      <c r="IAV23" s="91"/>
      <c r="IAW23" s="91"/>
      <c r="IAX23" s="91"/>
      <c r="IAY23" s="91"/>
      <c r="IAZ23" s="91"/>
      <c r="IBA23" s="91"/>
      <c r="IBB23" s="91"/>
      <c r="IBC23" s="91"/>
      <c r="IBD23" s="91"/>
      <c r="IBE23" s="91"/>
      <c r="IBF23" s="91"/>
      <c r="IBG23" s="91"/>
      <c r="IBH23" s="91"/>
      <c r="IBI23" s="91"/>
      <c r="IBJ23" s="91"/>
      <c r="IBK23" s="91"/>
      <c r="IBL23" s="91"/>
      <c r="IBM23" s="91"/>
      <c r="IBN23" s="91"/>
      <c r="IBO23" s="91"/>
      <c r="IBP23" s="91"/>
      <c r="IBQ23" s="91"/>
      <c r="IBR23" s="91"/>
      <c r="IBS23" s="91"/>
      <c r="IBT23" s="91"/>
      <c r="IBU23" s="91"/>
      <c r="IBV23" s="91"/>
      <c r="IBW23" s="91"/>
      <c r="IBX23" s="91"/>
      <c r="IBY23" s="91"/>
      <c r="IBZ23" s="91"/>
      <c r="ICA23" s="91"/>
      <c r="ICB23" s="91"/>
      <c r="ICC23" s="91"/>
      <c r="ICD23" s="91"/>
      <c r="ICE23" s="91"/>
      <c r="ICF23" s="91"/>
      <c r="ICG23" s="91"/>
      <c r="ICH23" s="91"/>
      <c r="ICI23" s="91"/>
      <c r="ICJ23" s="91"/>
      <c r="ICK23" s="91"/>
      <c r="ICL23" s="91"/>
      <c r="ICM23" s="91"/>
      <c r="ICN23" s="91"/>
      <c r="ICO23" s="91"/>
      <c r="ICP23" s="91"/>
      <c r="ICQ23" s="91"/>
      <c r="ICR23" s="91"/>
      <c r="ICS23" s="91"/>
      <c r="ICT23" s="91"/>
      <c r="ICU23" s="91"/>
      <c r="ICV23" s="91"/>
      <c r="ICW23" s="91"/>
      <c r="ICX23" s="91"/>
      <c r="ICY23" s="91"/>
      <c r="ICZ23" s="91"/>
      <c r="IDA23" s="91"/>
      <c r="IDB23" s="91"/>
      <c r="IDC23" s="91"/>
      <c r="IDD23" s="91"/>
      <c r="IDE23" s="91"/>
      <c r="IDF23" s="91"/>
      <c r="IDG23" s="91"/>
      <c r="IDH23" s="91"/>
      <c r="IDI23" s="91"/>
      <c r="IDJ23" s="91"/>
      <c r="IDK23" s="91"/>
      <c r="IDL23" s="91"/>
      <c r="IDM23" s="91"/>
      <c r="IDN23" s="91"/>
      <c r="IDO23" s="91"/>
      <c r="IDP23" s="91"/>
      <c r="IDQ23" s="91"/>
      <c r="IDR23" s="91"/>
      <c r="IDS23" s="91"/>
      <c r="IDT23" s="91"/>
      <c r="IDU23" s="91"/>
      <c r="IDV23" s="91"/>
      <c r="IDW23" s="91"/>
      <c r="IDX23" s="91"/>
      <c r="IDY23" s="91"/>
      <c r="IDZ23" s="91"/>
      <c r="IEA23" s="91"/>
      <c r="IEB23" s="91"/>
      <c r="IEC23" s="91"/>
      <c r="IED23" s="91"/>
      <c r="IEE23" s="91"/>
      <c r="IEF23" s="91"/>
      <c r="IEG23" s="91"/>
      <c r="IEH23" s="91"/>
      <c r="IEI23" s="91"/>
      <c r="IEJ23" s="91"/>
      <c r="IEK23" s="91"/>
      <c r="IEL23" s="91"/>
      <c r="IEM23" s="91"/>
      <c r="IEN23" s="91"/>
      <c r="IEO23" s="91"/>
      <c r="IEP23" s="91"/>
      <c r="IEQ23" s="91"/>
      <c r="IER23" s="91"/>
      <c r="IES23" s="91"/>
      <c r="IET23" s="91"/>
      <c r="IEU23" s="91"/>
      <c r="IEV23" s="91"/>
      <c r="IEW23" s="91"/>
      <c r="IEX23" s="91"/>
      <c r="IEY23" s="91"/>
      <c r="IEZ23" s="91"/>
      <c r="IFA23" s="91"/>
      <c r="IFB23" s="91"/>
      <c r="IFC23" s="91"/>
      <c r="IFD23" s="91"/>
      <c r="IFE23" s="91"/>
      <c r="IFF23" s="91"/>
      <c r="IFG23" s="91"/>
      <c r="IFH23" s="91"/>
      <c r="IFI23" s="91"/>
      <c r="IFJ23" s="91"/>
      <c r="IFK23" s="91"/>
      <c r="IFL23" s="91"/>
      <c r="IFM23" s="91"/>
      <c r="IFN23" s="91"/>
      <c r="IFO23" s="91"/>
      <c r="IFP23" s="91"/>
      <c r="IFQ23" s="91"/>
      <c r="IFR23" s="91"/>
      <c r="IFS23" s="91"/>
      <c r="IFT23" s="91"/>
      <c r="IFU23" s="91"/>
      <c r="IFV23" s="91"/>
      <c r="IFW23" s="91"/>
      <c r="IFX23" s="91"/>
      <c r="IFY23" s="91"/>
      <c r="IFZ23" s="91"/>
      <c r="IGA23" s="91"/>
      <c r="IGB23" s="91"/>
      <c r="IGC23" s="91"/>
      <c r="IGD23" s="91"/>
      <c r="IGE23" s="91"/>
      <c r="IGF23" s="91"/>
      <c r="IGG23" s="91"/>
      <c r="IGH23" s="91"/>
      <c r="IGI23" s="91"/>
      <c r="IGJ23" s="91"/>
      <c r="IGK23" s="91"/>
      <c r="IGL23" s="91"/>
      <c r="IGM23" s="91"/>
      <c r="IGN23" s="91"/>
      <c r="IGO23" s="91"/>
      <c r="IGP23" s="91"/>
      <c r="IGQ23" s="91"/>
      <c r="IGR23" s="91"/>
      <c r="IGS23" s="91"/>
      <c r="IGT23" s="91"/>
      <c r="IGU23" s="91"/>
      <c r="IGV23" s="91"/>
      <c r="IGW23" s="91"/>
      <c r="IGX23" s="91"/>
      <c r="IGY23" s="91"/>
      <c r="IGZ23" s="91"/>
      <c r="IHA23" s="91"/>
      <c r="IHB23" s="91"/>
      <c r="IHC23" s="91"/>
      <c r="IHD23" s="91"/>
      <c r="IHE23" s="91"/>
      <c r="IHF23" s="91"/>
      <c r="IHG23" s="91"/>
      <c r="IHH23" s="91"/>
      <c r="IHI23" s="91"/>
      <c r="IHJ23" s="91"/>
      <c r="IHK23" s="91"/>
      <c r="IHL23" s="91"/>
      <c r="IHM23" s="91"/>
      <c r="IHN23" s="91"/>
      <c r="IHO23" s="91"/>
      <c r="IHP23" s="91"/>
      <c r="IHQ23" s="91"/>
      <c r="IHR23" s="91"/>
      <c r="IHS23" s="91"/>
      <c r="IHT23" s="91"/>
      <c r="IHU23" s="91"/>
      <c r="IHV23" s="91"/>
      <c r="IHW23" s="91"/>
      <c r="IHX23" s="91"/>
      <c r="IHY23" s="91"/>
      <c r="IHZ23" s="91"/>
      <c r="IIA23" s="91"/>
      <c r="IIB23" s="91"/>
      <c r="IIC23" s="91"/>
      <c r="IID23" s="91"/>
      <c r="IIE23" s="91"/>
      <c r="IIF23" s="91"/>
      <c r="IIG23" s="91"/>
      <c r="IIH23" s="91"/>
      <c r="III23" s="91"/>
      <c r="IIJ23" s="91"/>
      <c r="IIK23" s="91"/>
      <c r="IIL23" s="91"/>
      <c r="IIM23" s="91"/>
      <c r="IIN23" s="91"/>
      <c r="IIO23" s="91"/>
      <c r="IIP23" s="91"/>
      <c r="IIQ23" s="91"/>
      <c r="IIR23" s="91"/>
      <c r="IIS23" s="91"/>
      <c r="IIT23" s="91"/>
      <c r="IIU23" s="91"/>
      <c r="IIV23" s="91"/>
      <c r="IIW23" s="91"/>
      <c r="IIX23" s="91"/>
      <c r="IIY23" s="91"/>
      <c r="IIZ23" s="91"/>
      <c r="IJA23" s="91"/>
      <c r="IJB23" s="91"/>
      <c r="IJC23" s="91"/>
      <c r="IJD23" s="91"/>
      <c r="IJE23" s="91"/>
      <c r="IJF23" s="91"/>
      <c r="IJG23" s="91"/>
      <c r="IJH23" s="91"/>
      <c r="IJI23" s="91"/>
      <c r="IJJ23" s="91"/>
      <c r="IJK23" s="91"/>
      <c r="IJL23" s="91"/>
      <c r="IJM23" s="91"/>
      <c r="IJN23" s="91"/>
      <c r="IJO23" s="91"/>
      <c r="IJP23" s="91"/>
      <c r="IJQ23" s="91"/>
      <c r="IJR23" s="91"/>
      <c r="IJS23" s="91"/>
      <c r="IJT23" s="91"/>
      <c r="IJU23" s="91"/>
      <c r="IJV23" s="91"/>
      <c r="IJW23" s="91"/>
      <c r="IJX23" s="91"/>
      <c r="IJY23" s="91"/>
      <c r="IJZ23" s="91"/>
      <c r="IKA23" s="91"/>
      <c r="IKB23" s="91"/>
      <c r="IKC23" s="91"/>
      <c r="IKD23" s="91"/>
      <c r="IKE23" s="91"/>
      <c r="IKF23" s="91"/>
      <c r="IKG23" s="91"/>
      <c r="IKH23" s="91"/>
      <c r="IKI23" s="91"/>
      <c r="IKJ23" s="91"/>
      <c r="IKK23" s="91"/>
      <c r="IKL23" s="91"/>
      <c r="IKM23" s="91"/>
      <c r="IKN23" s="91"/>
      <c r="IKO23" s="91"/>
      <c r="IKP23" s="91"/>
      <c r="IKQ23" s="91"/>
      <c r="IKR23" s="91"/>
      <c r="IKS23" s="91"/>
      <c r="IKT23" s="91"/>
      <c r="IKU23" s="91"/>
      <c r="IKV23" s="91"/>
      <c r="IKW23" s="91"/>
      <c r="IKX23" s="91"/>
      <c r="IKY23" s="91"/>
      <c r="IKZ23" s="91"/>
      <c r="ILA23" s="91"/>
      <c r="ILB23" s="91"/>
      <c r="ILC23" s="91"/>
      <c r="ILD23" s="91"/>
      <c r="ILE23" s="91"/>
      <c r="ILF23" s="91"/>
      <c r="ILG23" s="91"/>
      <c r="ILH23" s="91"/>
      <c r="ILI23" s="91"/>
      <c r="ILJ23" s="91"/>
      <c r="ILK23" s="91"/>
      <c r="ILL23" s="91"/>
      <c r="ILM23" s="91"/>
      <c r="ILN23" s="91"/>
      <c r="ILO23" s="91"/>
      <c r="ILP23" s="91"/>
      <c r="ILQ23" s="91"/>
      <c r="ILR23" s="91"/>
      <c r="ILS23" s="91"/>
      <c r="ILT23" s="91"/>
      <c r="ILU23" s="91"/>
      <c r="ILV23" s="91"/>
      <c r="ILW23" s="91"/>
      <c r="ILX23" s="91"/>
      <c r="ILY23" s="91"/>
      <c r="ILZ23" s="91"/>
      <c r="IMA23" s="91"/>
      <c r="IMB23" s="91"/>
      <c r="IMC23" s="91"/>
      <c r="IMD23" s="91"/>
      <c r="IME23" s="91"/>
      <c r="IMF23" s="91"/>
      <c r="IMG23" s="91"/>
      <c r="IMH23" s="91"/>
      <c r="IMI23" s="91"/>
      <c r="IMJ23" s="91"/>
      <c r="IMK23" s="91"/>
      <c r="IML23" s="91"/>
      <c r="IMM23" s="91"/>
      <c r="IMN23" s="91"/>
      <c r="IMO23" s="91"/>
      <c r="IMP23" s="91"/>
      <c r="IMQ23" s="91"/>
      <c r="IMR23" s="91"/>
      <c r="IMS23" s="91"/>
      <c r="IMT23" s="91"/>
      <c r="IMU23" s="91"/>
      <c r="IMV23" s="91"/>
      <c r="IMW23" s="91"/>
      <c r="IMX23" s="91"/>
      <c r="IMY23" s="91"/>
      <c r="IMZ23" s="91"/>
      <c r="INA23" s="91"/>
      <c r="INB23" s="91"/>
      <c r="INC23" s="91"/>
      <c r="IND23" s="91"/>
      <c r="INE23" s="91"/>
      <c r="INF23" s="91"/>
      <c r="ING23" s="91"/>
      <c r="INH23" s="91"/>
      <c r="INI23" s="91"/>
      <c r="INJ23" s="91"/>
      <c r="INK23" s="91"/>
      <c r="INL23" s="91"/>
      <c r="INM23" s="91"/>
      <c r="INN23" s="91"/>
      <c r="INO23" s="91"/>
      <c r="INP23" s="91"/>
      <c r="INQ23" s="91"/>
      <c r="INR23" s="91"/>
      <c r="INS23" s="91"/>
      <c r="INT23" s="91"/>
      <c r="INU23" s="91"/>
      <c r="INV23" s="91"/>
      <c r="INW23" s="91"/>
      <c r="INX23" s="91"/>
      <c r="INY23" s="91"/>
      <c r="INZ23" s="91"/>
      <c r="IOA23" s="91"/>
      <c r="IOB23" s="91"/>
      <c r="IOC23" s="91"/>
      <c r="IOD23" s="91"/>
      <c r="IOE23" s="91"/>
      <c r="IOF23" s="91"/>
      <c r="IOG23" s="91"/>
      <c r="IOH23" s="91"/>
      <c r="IOI23" s="91"/>
      <c r="IOJ23" s="91"/>
      <c r="IOK23" s="91"/>
      <c r="IOL23" s="91"/>
      <c r="IOM23" s="91"/>
      <c r="ION23" s="91"/>
      <c r="IOO23" s="91"/>
      <c r="IOP23" s="91"/>
      <c r="IOQ23" s="91"/>
      <c r="IOR23" s="91"/>
      <c r="IOS23" s="91"/>
      <c r="IOT23" s="91"/>
      <c r="IOU23" s="91"/>
      <c r="IOV23" s="91"/>
      <c r="IOW23" s="91"/>
      <c r="IOX23" s="91"/>
      <c r="IOY23" s="91"/>
      <c r="IOZ23" s="91"/>
      <c r="IPA23" s="91"/>
      <c r="IPB23" s="91"/>
      <c r="IPC23" s="91"/>
      <c r="IPD23" s="91"/>
      <c r="IPE23" s="91"/>
      <c r="IPF23" s="91"/>
      <c r="IPG23" s="91"/>
      <c r="IPH23" s="91"/>
      <c r="IPI23" s="91"/>
      <c r="IPJ23" s="91"/>
      <c r="IPK23" s="91"/>
      <c r="IPL23" s="91"/>
      <c r="IPM23" s="91"/>
      <c r="IPN23" s="91"/>
      <c r="IPO23" s="91"/>
      <c r="IPP23" s="91"/>
      <c r="IPQ23" s="91"/>
      <c r="IPR23" s="91"/>
      <c r="IPS23" s="91"/>
      <c r="IPT23" s="91"/>
      <c r="IPU23" s="91"/>
      <c r="IPV23" s="91"/>
      <c r="IPW23" s="91"/>
      <c r="IPX23" s="91"/>
      <c r="IPY23" s="91"/>
      <c r="IPZ23" s="91"/>
      <c r="IQA23" s="91"/>
      <c r="IQB23" s="91"/>
      <c r="IQC23" s="91"/>
      <c r="IQD23" s="91"/>
      <c r="IQE23" s="91"/>
      <c r="IQF23" s="91"/>
      <c r="IQG23" s="91"/>
      <c r="IQH23" s="91"/>
      <c r="IQI23" s="91"/>
      <c r="IQJ23" s="91"/>
      <c r="IQK23" s="91"/>
      <c r="IQL23" s="91"/>
      <c r="IQM23" s="91"/>
      <c r="IQN23" s="91"/>
      <c r="IQO23" s="91"/>
      <c r="IQP23" s="91"/>
      <c r="IQQ23" s="91"/>
      <c r="IQR23" s="91"/>
      <c r="IQS23" s="91"/>
      <c r="IQT23" s="91"/>
      <c r="IQU23" s="91"/>
      <c r="IQV23" s="91"/>
      <c r="IQW23" s="91"/>
      <c r="IQX23" s="91"/>
      <c r="IQY23" s="91"/>
      <c r="IQZ23" s="91"/>
      <c r="IRA23" s="91"/>
      <c r="IRB23" s="91"/>
      <c r="IRC23" s="91"/>
      <c r="IRD23" s="91"/>
      <c r="IRE23" s="91"/>
      <c r="IRF23" s="91"/>
      <c r="IRG23" s="91"/>
      <c r="IRH23" s="91"/>
      <c r="IRI23" s="91"/>
      <c r="IRJ23" s="91"/>
      <c r="IRK23" s="91"/>
      <c r="IRL23" s="91"/>
      <c r="IRM23" s="91"/>
      <c r="IRN23" s="91"/>
      <c r="IRO23" s="91"/>
      <c r="IRP23" s="91"/>
      <c r="IRQ23" s="91"/>
      <c r="IRR23" s="91"/>
      <c r="IRS23" s="91"/>
      <c r="IRT23" s="91"/>
      <c r="IRU23" s="91"/>
      <c r="IRV23" s="91"/>
      <c r="IRW23" s="91"/>
      <c r="IRX23" s="91"/>
      <c r="IRY23" s="91"/>
      <c r="IRZ23" s="91"/>
      <c r="ISA23" s="91"/>
      <c r="ISB23" s="91"/>
      <c r="ISC23" s="91"/>
      <c r="ISD23" s="91"/>
      <c r="ISE23" s="91"/>
      <c r="ISF23" s="91"/>
      <c r="ISG23" s="91"/>
      <c r="ISH23" s="91"/>
      <c r="ISI23" s="91"/>
      <c r="ISJ23" s="91"/>
      <c r="ISK23" s="91"/>
      <c r="ISL23" s="91"/>
      <c r="ISM23" s="91"/>
      <c r="ISN23" s="91"/>
      <c r="ISO23" s="91"/>
      <c r="ISP23" s="91"/>
      <c r="ISQ23" s="91"/>
      <c r="ISR23" s="91"/>
      <c r="ISS23" s="91"/>
      <c r="IST23" s="91"/>
      <c r="ISU23" s="91"/>
      <c r="ISV23" s="91"/>
      <c r="ISW23" s="91"/>
      <c r="ISX23" s="91"/>
      <c r="ISY23" s="91"/>
      <c r="ISZ23" s="91"/>
      <c r="ITA23" s="91"/>
      <c r="ITB23" s="91"/>
      <c r="ITC23" s="91"/>
      <c r="ITD23" s="91"/>
      <c r="ITE23" s="91"/>
      <c r="ITF23" s="91"/>
      <c r="ITG23" s="91"/>
      <c r="ITH23" s="91"/>
      <c r="ITI23" s="91"/>
      <c r="ITJ23" s="91"/>
      <c r="ITK23" s="91"/>
      <c r="ITL23" s="91"/>
      <c r="ITM23" s="91"/>
      <c r="ITN23" s="91"/>
      <c r="ITO23" s="91"/>
      <c r="ITP23" s="91"/>
      <c r="ITQ23" s="91"/>
      <c r="ITR23" s="91"/>
      <c r="ITS23" s="91"/>
      <c r="ITT23" s="91"/>
      <c r="ITU23" s="91"/>
      <c r="ITV23" s="91"/>
      <c r="ITW23" s="91"/>
      <c r="ITX23" s="91"/>
      <c r="ITY23" s="91"/>
      <c r="ITZ23" s="91"/>
      <c r="IUA23" s="91"/>
      <c r="IUB23" s="91"/>
      <c r="IUC23" s="91"/>
      <c r="IUD23" s="91"/>
      <c r="IUE23" s="91"/>
      <c r="IUF23" s="91"/>
      <c r="IUG23" s="91"/>
      <c r="IUH23" s="91"/>
      <c r="IUI23" s="91"/>
      <c r="IUJ23" s="91"/>
      <c r="IUK23" s="91"/>
      <c r="IUL23" s="91"/>
      <c r="IUM23" s="91"/>
      <c r="IUN23" s="91"/>
      <c r="IUO23" s="91"/>
      <c r="IUP23" s="91"/>
      <c r="IUQ23" s="91"/>
      <c r="IUR23" s="91"/>
      <c r="IUS23" s="91"/>
      <c r="IUT23" s="91"/>
      <c r="IUU23" s="91"/>
      <c r="IUV23" s="91"/>
      <c r="IUW23" s="91"/>
      <c r="IUX23" s="91"/>
      <c r="IUY23" s="91"/>
      <c r="IUZ23" s="91"/>
      <c r="IVA23" s="91"/>
      <c r="IVB23" s="91"/>
      <c r="IVC23" s="91"/>
      <c r="IVD23" s="91"/>
      <c r="IVE23" s="91"/>
      <c r="IVF23" s="91"/>
      <c r="IVG23" s="91"/>
      <c r="IVH23" s="91"/>
      <c r="IVI23" s="91"/>
      <c r="IVJ23" s="91"/>
      <c r="IVK23" s="91"/>
      <c r="IVL23" s="91"/>
      <c r="IVM23" s="91"/>
      <c r="IVN23" s="91"/>
      <c r="IVO23" s="91"/>
      <c r="IVP23" s="91"/>
      <c r="IVQ23" s="91"/>
      <c r="IVR23" s="91"/>
      <c r="IVS23" s="91"/>
      <c r="IVT23" s="91"/>
      <c r="IVU23" s="91"/>
      <c r="IVV23" s="91"/>
      <c r="IVW23" s="91"/>
      <c r="IVX23" s="91"/>
      <c r="IVY23" s="91"/>
      <c r="IVZ23" s="91"/>
      <c r="IWA23" s="91"/>
      <c r="IWB23" s="91"/>
      <c r="IWC23" s="91"/>
      <c r="IWD23" s="91"/>
      <c r="IWE23" s="91"/>
      <c r="IWF23" s="91"/>
      <c r="IWG23" s="91"/>
      <c r="IWH23" s="91"/>
      <c r="IWI23" s="91"/>
      <c r="IWJ23" s="91"/>
      <c r="IWK23" s="91"/>
      <c r="IWL23" s="91"/>
      <c r="IWM23" s="91"/>
      <c r="IWN23" s="91"/>
      <c r="IWO23" s="91"/>
      <c r="IWP23" s="91"/>
      <c r="IWQ23" s="91"/>
      <c r="IWR23" s="91"/>
      <c r="IWS23" s="91"/>
      <c r="IWT23" s="91"/>
      <c r="IWU23" s="91"/>
      <c r="IWV23" s="91"/>
      <c r="IWW23" s="91"/>
      <c r="IWX23" s="91"/>
      <c r="IWY23" s="91"/>
      <c r="IWZ23" s="91"/>
      <c r="IXA23" s="91"/>
      <c r="IXB23" s="91"/>
      <c r="IXC23" s="91"/>
      <c r="IXD23" s="91"/>
      <c r="IXE23" s="91"/>
      <c r="IXF23" s="91"/>
      <c r="IXG23" s="91"/>
      <c r="IXH23" s="91"/>
      <c r="IXI23" s="91"/>
      <c r="IXJ23" s="91"/>
      <c r="IXK23" s="91"/>
      <c r="IXL23" s="91"/>
      <c r="IXM23" s="91"/>
      <c r="IXN23" s="91"/>
      <c r="IXO23" s="91"/>
      <c r="IXP23" s="91"/>
      <c r="IXQ23" s="91"/>
      <c r="IXR23" s="91"/>
      <c r="IXS23" s="91"/>
      <c r="IXT23" s="91"/>
      <c r="IXU23" s="91"/>
      <c r="IXV23" s="91"/>
      <c r="IXW23" s="91"/>
      <c r="IXX23" s="91"/>
      <c r="IXY23" s="91"/>
      <c r="IXZ23" s="91"/>
      <c r="IYA23" s="91"/>
      <c r="IYB23" s="91"/>
      <c r="IYC23" s="91"/>
      <c r="IYD23" s="91"/>
      <c r="IYE23" s="91"/>
      <c r="IYF23" s="91"/>
      <c r="IYG23" s="91"/>
      <c r="IYH23" s="91"/>
      <c r="IYI23" s="91"/>
      <c r="IYJ23" s="91"/>
      <c r="IYK23" s="91"/>
      <c r="IYL23" s="91"/>
      <c r="IYM23" s="91"/>
      <c r="IYN23" s="91"/>
      <c r="IYO23" s="91"/>
      <c r="IYP23" s="91"/>
      <c r="IYQ23" s="91"/>
      <c r="IYR23" s="91"/>
      <c r="IYS23" s="91"/>
      <c r="IYT23" s="91"/>
      <c r="IYU23" s="91"/>
      <c r="IYV23" s="91"/>
      <c r="IYW23" s="91"/>
      <c r="IYX23" s="91"/>
      <c r="IYY23" s="91"/>
      <c r="IYZ23" s="91"/>
      <c r="IZA23" s="91"/>
      <c r="IZB23" s="91"/>
      <c r="IZC23" s="91"/>
      <c r="IZD23" s="91"/>
      <c r="IZE23" s="91"/>
      <c r="IZF23" s="91"/>
      <c r="IZG23" s="91"/>
      <c r="IZH23" s="91"/>
      <c r="IZI23" s="91"/>
      <c r="IZJ23" s="91"/>
      <c r="IZK23" s="91"/>
      <c r="IZL23" s="91"/>
      <c r="IZM23" s="91"/>
      <c r="IZN23" s="91"/>
      <c r="IZO23" s="91"/>
      <c r="IZP23" s="91"/>
      <c r="IZQ23" s="91"/>
      <c r="IZR23" s="91"/>
      <c r="IZS23" s="91"/>
      <c r="IZT23" s="91"/>
      <c r="IZU23" s="91"/>
      <c r="IZV23" s="91"/>
      <c r="IZW23" s="91"/>
      <c r="IZX23" s="91"/>
      <c r="IZY23" s="91"/>
      <c r="IZZ23" s="91"/>
      <c r="JAA23" s="91"/>
      <c r="JAB23" s="91"/>
      <c r="JAC23" s="91"/>
      <c r="JAD23" s="91"/>
      <c r="JAE23" s="91"/>
      <c r="JAF23" s="91"/>
      <c r="JAG23" s="91"/>
      <c r="JAH23" s="91"/>
      <c r="JAI23" s="91"/>
      <c r="JAJ23" s="91"/>
      <c r="JAK23" s="91"/>
      <c r="JAL23" s="91"/>
      <c r="JAM23" s="91"/>
      <c r="JAN23" s="91"/>
      <c r="JAO23" s="91"/>
      <c r="JAP23" s="91"/>
      <c r="JAQ23" s="91"/>
      <c r="JAR23" s="91"/>
      <c r="JAS23" s="91"/>
      <c r="JAT23" s="91"/>
      <c r="JAU23" s="91"/>
      <c r="JAV23" s="91"/>
      <c r="JAW23" s="91"/>
      <c r="JAX23" s="91"/>
      <c r="JAY23" s="91"/>
      <c r="JAZ23" s="91"/>
      <c r="JBA23" s="91"/>
      <c r="JBB23" s="91"/>
      <c r="JBC23" s="91"/>
      <c r="JBD23" s="91"/>
      <c r="JBE23" s="91"/>
      <c r="JBF23" s="91"/>
      <c r="JBG23" s="91"/>
      <c r="JBH23" s="91"/>
      <c r="JBI23" s="91"/>
      <c r="JBJ23" s="91"/>
      <c r="JBK23" s="91"/>
      <c r="JBL23" s="91"/>
      <c r="JBM23" s="91"/>
      <c r="JBN23" s="91"/>
      <c r="JBO23" s="91"/>
      <c r="JBP23" s="91"/>
      <c r="JBQ23" s="91"/>
      <c r="JBR23" s="91"/>
      <c r="JBS23" s="91"/>
      <c r="JBT23" s="91"/>
      <c r="JBU23" s="91"/>
      <c r="JBV23" s="91"/>
      <c r="JBW23" s="91"/>
      <c r="JBX23" s="91"/>
      <c r="JBY23" s="91"/>
      <c r="JBZ23" s="91"/>
      <c r="JCA23" s="91"/>
      <c r="JCB23" s="91"/>
      <c r="JCC23" s="91"/>
      <c r="JCD23" s="91"/>
      <c r="JCE23" s="91"/>
      <c r="JCF23" s="91"/>
      <c r="JCG23" s="91"/>
      <c r="JCH23" s="91"/>
      <c r="JCI23" s="91"/>
      <c r="JCJ23" s="91"/>
      <c r="JCK23" s="91"/>
      <c r="JCL23" s="91"/>
      <c r="JCM23" s="91"/>
      <c r="JCN23" s="91"/>
      <c r="JCO23" s="91"/>
      <c r="JCP23" s="91"/>
      <c r="JCQ23" s="91"/>
      <c r="JCR23" s="91"/>
      <c r="JCS23" s="91"/>
      <c r="JCT23" s="91"/>
      <c r="JCU23" s="91"/>
      <c r="JCV23" s="91"/>
      <c r="JCW23" s="91"/>
      <c r="JCX23" s="91"/>
      <c r="JCY23" s="91"/>
      <c r="JCZ23" s="91"/>
      <c r="JDA23" s="91"/>
      <c r="JDB23" s="91"/>
      <c r="JDC23" s="91"/>
      <c r="JDD23" s="91"/>
      <c r="JDE23" s="91"/>
      <c r="JDF23" s="91"/>
      <c r="JDG23" s="91"/>
      <c r="JDH23" s="91"/>
      <c r="JDI23" s="91"/>
      <c r="JDJ23" s="91"/>
      <c r="JDK23" s="91"/>
      <c r="JDL23" s="91"/>
      <c r="JDM23" s="91"/>
      <c r="JDN23" s="91"/>
      <c r="JDO23" s="91"/>
      <c r="JDP23" s="91"/>
      <c r="JDQ23" s="91"/>
      <c r="JDR23" s="91"/>
      <c r="JDS23" s="91"/>
      <c r="JDT23" s="91"/>
      <c r="JDU23" s="91"/>
      <c r="JDV23" s="91"/>
      <c r="JDW23" s="91"/>
      <c r="JDX23" s="91"/>
      <c r="JDY23" s="91"/>
      <c r="JDZ23" s="91"/>
      <c r="JEA23" s="91"/>
      <c r="JEB23" s="91"/>
      <c r="JEC23" s="91"/>
      <c r="JED23" s="91"/>
      <c r="JEE23" s="91"/>
      <c r="JEF23" s="91"/>
      <c r="JEG23" s="91"/>
      <c r="JEH23" s="91"/>
      <c r="JEI23" s="91"/>
      <c r="JEJ23" s="91"/>
      <c r="JEK23" s="91"/>
      <c r="JEL23" s="91"/>
      <c r="JEM23" s="91"/>
      <c r="JEN23" s="91"/>
      <c r="JEO23" s="91"/>
      <c r="JEP23" s="91"/>
      <c r="JEQ23" s="91"/>
      <c r="JER23" s="91"/>
      <c r="JES23" s="91"/>
      <c r="JET23" s="91"/>
      <c r="JEU23" s="91"/>
      <c r="JEV23" s="91"/>
      <c r="JEW23" s="91"/>
      <c r="JEX23" s="91"/>
      <c r="JEY23" s="91"/>
      <c r="JEZ23" s="91"/>
      <c r="JFA23" s="91"/>
      <c r="JFB23" s="91"/>
      <c r="JFC23" s="91"/>
      <c r="JFD23" s="91"/>
      <c r="JFE23" s="91"/>
      <c r="JFF23" s="91"/>
      <c r="JFG23" s="91"/>
      <c r="JFH23" s="91"/>
      <c r="JFI23" s="91"/>
      <c r="JFJ23" s="91"/>
      <c r="JFK23" s="91"/>
      <c r="JFL23" s="91"/>
      <c r="JFM23" s="91"/>
      <c r="JFN23" s="91"/>
      <c r="JFO23" s="91"/>
      <c r="JFP23" s="91"/>
      <c r="JFQ23" s="91"/>
      <c r="JFR23" s="91"/>
      <c r="JFS23" s="91"/>
      <c r="JFT23" s="91"/>
      <c r="JFU23" s="91"/>
      <c r="JFV23" s="91"/>
      <c r="JFW23" s="91"/>
      <c r="JFX23" s="91"/>
      <c r="JFY23" s="91"/>
      <c r="JFZ23" s="91"/>
      <c r="JGA23" s="91"/>
      <c r="JGB23" s="91"/>
      <c r="JGC23" s="91"/>
      <c r="JGD23" s="91"/>
      <c r="JGE23" s="91"/>
      <c r="JGF23" s="91"/>
      <c r="JGG23" s="91"/>
      <c r="JGH23" s="91"/>
      <c r="JGI23" s="91"/>
      <c r="JGJ23" s="91"/>
      <c r="JGK23" s="91"/>
      <c r="JGL23" s="91"/>
      <c r="JGM23" s="91"/>
      <c r="JGN23" s="91"/>
      <c r="JGO23" s="91"/>
      <c r="JGP23" s="91"/>
      <c r="JGQ23" s="91"/>
      <c r="JGR23" s="91"/>
      <c r="JGS23" s="91"/>
      <c r="JGT23" s="91"/>
      <c r="JGU23" s="91"/>
      <c r="JGV23" s="91"/>
      <c r="JGW23" s="91"/>
      <c r="JGX23" s="91"/>
      <c r="JGY23" s="91"/>
      <c r="JGZ23" s="91"/>
      <c r="JHA23" s="91"/>
      <c r="JHB23" s="91"/>
      <c r="JHC23" s="91"/>
      <c r="JHD23" s="91"/>
      <c r="JHE23" s="91"/>
      <c r="JHF23" s="91"/>
      <c r="JHG23" s="91"/>
      <c r="JHH23" s="91"/>
      <c r="JHI23" s="91"/>
      <c r="JHJ23" s="91"/>
      <c r="JHK23" s="91"/>
      <c r="JHL23" s="91"/>
      <c r="JHM23" s="91"/>
      <c r="JHN23" s="91"/>
      <c r="JHO23" s="91"/>
      <c r="JHP23" s="91"/>
      <c r="JHQ23" s="91"/>
      <c r="JHR23" s="91"/>
      <c r="JHS23" s="91"/>
      <c r="JHT23" s="91"/>
      <c r="JHU23" s="91"/>
      <c r="JHV23" s="91"/>
      <c r="JHW23" s="91"/>
      <c r="JHX23" s="91"/>
      <c r="JHY23" s="91"/>
      <c r="JHZ23" s="91"/>
      <c r="JIA23" s="91"/>
      <c r="JIB23" s="91"/>
      <c r="JIC23" s="91"/>
      <c r="JID23" s="91"/>
      <c r="JIE23" s="91"/>
      <c r="JIF23" s="91"/>
      <c r="JIG23" s="91"/>
      <c r="JIH23" s="91"/>
      <c r="JII23" s="91"/>
      <c r="JIJ23" s="91"/>
      <c r="JIK23" s="91"/>
      <c r="JIL23" s="91"/>
      <c r="JIM23" s="91"/>
      <c r="JIN23" s="91"/>
      <c r="JIO23" s="91"/>
      <c r="JIP23" s="91"/>
      <c r="JIQ23" s="91"/>
      <c r="JIR23" s="91"/>
      <c r="JIS23" s="91"/>
      <c r="JIT23" s="91"/>
      <c r="JIU23" s="91"/>
      <c r="JIV23" s="91"/>
      <c r="JIW23" s="91"/>
      <c r="JIX23" s="91"/>
      <c r="JIY23" s="91"/>
      <c r="JIZ23" s="91"/>
      <c r="JJA23" s="91"/>
      <c r="JJB23" s="91"/>
      <c r="JJC23" s="91"/>
      <c r="JJD23" s="91"/>
      <c r="JJE23" s="91"/>
      <c r="JJF23" s="91"/>
      <c r="JJG23" s="91"/>
      <c r="JJH23" s="91"/>
      <c r="JJI23" s="91"/>
      <c r="JJJ23" s="91"/>
      <c r="JJK23" s="91"/>
      <c r="JJL23" s="91"/>
      <c r="JJM23" s="91"/>
      <c r="JJN23" s="91"/>
      <c r="JJO23" s="91"/>
      <c r="JJP23" s="91"/>
      <c r="JJQ23" s="91"/>
      <c r="JJR23" s="91"/>
      <c r="JJS23" s="91"/>
      <c r="JJT23" s="91"/>
      <c r="JJU23" s="91"/>
      <c r="JJV23" s="91"/>
      <c r="JJW23" s="91"/>
      <c r="JJX23" s="91"/>
      <c r="JJY23" s="91"/>
      <c r="JJZ23" s="91"/>
      <c r="JKA23" s="91"/>
      <c r="JKB23" s="91"/>
      <c r="JKC23" s="91"/>
      <c r="JKD23" s="91"/>
      <c r="JKE23" s="91"/>
      <c r="JKF23" s="91"/>
      <c r="JKG23" s="91"/>
      <c r="JKH23" s="91"/>
      <c r="JKI23" s="91"/>
      <c r="JKJ23" s="91"/>
      <c r="JKK23" s="91"/>
      <c r="JKL23" s="91"/>
      <c r="JKM23" s="91"/>
      <c r="JKN23" s="91"/>
      <c r="JKO23" s="91"/>
      <c r="JKP23" s="91"/>
      <c r="JKQ23" s="91"/>
      <c r="JKR23" s="91"/>
      <c r="JKS23" s="91"/>
      <c r="JKT23" s="91"/>
      <c r="JKU23" s="91"/>
      <c r="JKV23" s="91"/>
      <c r="JKW23" s="91"/>
      <c r="JKX23" s="91"/>
      <c r="JKY23" s="91"/>
      <c r="JKZ23" s="91"/>
      <c r="JLA23" s="91"/>
      <c r="JLB23" s="91"/>
      <c r="JLC23" s="91"/>
      <c r="JLD23" s="91"/>
      <c r="JLE23" s="91"/>
      <c r="JLF23" s="91"/>
      <c r="JLG23" s="91"/>
      <c r="JLH23" s="91"/>
      <c r="JLI23" s="91"/>
      <c r="JLJ23" s="91"/>
      <c r="JLK23" s="91"/>
      <c r="JLL23" s="91"/>
      <c r="JLM23" s="91"/>
      <c r="JLN23" s="91"/>
      <c r="JLO23" s="91"/>
      <c r="JLP23" s="91"/>
      <c r="JLQ23" s="91"/>
      <c r="JLR23" s="91"/>
      <c r="JLS23" s="91"/>
      <c r="JLT23" s="91"/>
      <c r="JLU23" s="91"/>
      <c r="JLV23" s="91"/>
      <c r="JLW23" s="91"/>
      <c r="JLX23" s="91"/>
      <c r="JLY23" s="91"/>
      <c r="JLZ23" s="91"/>
      <c r="JMA23" s="91"/>
      <c r="JMB23" s="91"/>
      <c r="JMC23" s="91"/>
      <c r="JMD23" s="91"/>
      <c r="JME23" s="91"/>
      <c r="JMF23" s="91"/>
      <c r="JMG23" s="91"/>
      <c r="JMH23" s="91"/>
      <c r="JMI23" s="91"/>
      <c r="JMJ23" s="91"/>
      <c r="JMK23" s="91"/>
      <c r="JML23" s="91"/>
      <c r="JMM23" s="91"/>
      <c r="JMN23" s="91"/>
      <c r="JMO23" s="91"/>
      <c r="JMP23" s="91"/>
      <c r="JMQ23" s="91"/>
      <c r="JMR23" s="91"/>
      <c r="JMS23" s="91"/>
      <c r="JMT23" s="91"/>
      <c r="JMU23" s="91"/>
      <c r="JMV23" s="91"/>
      <c r="JMW23" s="91"/>
      <c r="JMX23" s="91"/>
      <c r="JMY23" s="91"/>
      <c r="JMZ23" s="91"/>
      <c r="JNA23" s="91"/>
      <c r="JNB23" s="91"/>
      <c r="JNC23" s="91"/>
      <c r="JND23" s="91"/>
      <c r="JNE23" s="91"/>
      <c r="JNF23" s="91"/>
      <c r="JNG23" s="91"/>
      <c r="JNH23" s="91"/>
      <c r="JNI23" s="91"/>
      <c r="JNJ23" s="91"/>
      <c r="JNK23" s="91"/>
      <c r="JNL23" s="91"/>
      <c r="JNM23" s="91"/>
      <c r="JNN23" s="91"/>
      <c r="JNO23" s="91"/>
      <c r="JNP23" s="91"/>
      <c r="JNQ23" s="91"/>
      <c r="JNR23" s="91"/>
      <c r="JNS23" s="91"/>
      <c r="JNT23" s="91"/>
      <c r="JNU23" s="91"/>
      <c r="JNV23" s="91"/>
      <c r="JNW23" s="91"/>
      <c r="JNX23" s="91"/>
      <c r="JNY23" s="91"/>
      <c r="JNZ23" s="91"/>
      <c r="JOA23" s="91"/>
      <c r="JOB23" s="91"/>
      <c r="JOC23" s="91"/>
      <c r="JOD23" s="91"/>
      <c r="JOE23" s="91"/>
      <c r="JOF23" s="91"/>
      <c r="JOG23" s="91"/>
      <c r="JOH23" s="91"/>
      <c r="JOI23" s="91"/>
      <c r="JOJ23" s="91"/>
      <c r="JOK23" s="91"/>
      <c r="JOL23" s="91"/>
      <c r="JOM23" s="91"/>
      <c r="JON23" s="91"/>
      <c r="JOO23" s="91"/>
      <c r="JOP23" s="91"/>
      <c r="JOQ23" s="91"/>
      <c r="JOR23" s="91"/>
      <c r="JOS23" s="91"/>
      <c r="JOT23" s="91"/>
      <c r="JOU23" s="91"/>
      <c r="JOV23" s="91"/>
      <c r="JOW23" s="91"/>
      <c r="JOX23" s="91"/>
      <c r="JOY23" s="91"/>
      <c r="JOZ23" s="91"/>
      <c r="JPA23" s="91"/>
      <c r="JPB23" s="91"/>
      <c r="JPC23" s="91"/>
      <c r="JPD23" s="91"/>
      <c r="JPE23" s="91"/>
      <c r="JPF23" s="91"/>
      <c r="JPG23" s="91"/>
      <c r="JPH23" s="91"/>
      <c r="JPI23" s="91"/>
      <c r="JPJ23" s="91"/>
      <c r="JPK23" s="91"/>
      <c r="JPL23" s="91"/>
      <c r="JPM23" s="91"/>
      <c r="JPN23" s="91"/>
      <c r="JPO23" s="91"/>
      <c r="JPP23" s="91"/>
      <c r="JPQ23" s="91"/>
      <c r="JPR23" s="91"/>
      <c r="JPS23" s="91"/>
      <c r="JPT23" s="91"/>
      <c r="JPU23" s="91"/>
      <c r="JPV23" s="91"/>
      <c r="JPW23" s="91"/>
      <c r="JPX23" s="91"/>
      <c r="JPY23" s="91"/>
      <c r="JPZ23" s="91"/>
      <c r="JQA23" s="91"/>
      <c r="JQB23" s="91"/>
      <c r="JQC23" s="91"/>
      <c r="JQD23" s="91"/>
      <c r="JQE23" s="91"/>
      <c r="JQF23" s="91"/>
      <c r="JQG23" s="91"/>
      <c r="JQH23" s="91"/>
      <c r="JQI23" s="91"/>
      <c r="JQJ23" s="91"/>
      <c r="JQK23" s="91"/>
      <c r="JQL23" s="91"/>
      <c r="JQM23" s="91"/>
      <c r="JQN23" s="91"/>
      <c r="JQO23" s="91"/>
      <c r="JQP23" s="91"/>
      <c r="JQQ23" s="91"/>
      <c r="JQR23" s="91"/>
      <c r="JQS23" s="91"/>
      <c r="JQT23" s="91"/>
      <c r="JQU23" s="91"/>
      <c r="JQV23" s="91"/>
      <c r="JQW23" s="91"/>
      <c r="JQX23" s="91"/>
      <c r="JQY23" s="91"/>
      <c r="JQZ23" s="91"/>
      <c r="JRA23" s="91"/>
      <c r="JRB23" s="91"/>
      <c r="JRC23" s="91"/>
      <c r="JRD23" s="91"/>
      <c r="JRE23" s="91"/>
      <c r="JRF23" s="91"/>
      <c r="JRG23" s="91"/>
      <c r="JRH23" s="91"/>
      <c r="JRI23" s="91"/>
      <c r="JRJ23" s="91"/>
      <c r="JRK23" s="91"/>
      <c r="JRL23" s="91"/>
      <c r="JRM23" s="91"/>
      <c r="JRN23" s="91"/>
      <c r="JRO23" s="91"/>
      <c r="JRP23" s="91"/>
      <c r="JRQ23" s="91"/>
      <c r="JRR23" s="91"/>
      <c r="JRS23" s="91"/>
      <c r="JRT23" s="91"/>
      <c r="JRU23" s="91"/>
      <c r="JRV23" s="91"/>
      <c r="JRW23" s="91"/>
      <c r="JRX23" s="91"/>
      <c r="JRY23" s="91"/>
      <c r="JRZ23" s="91"/>
      <c r="JSA23" s="91"/>
      <c r="JSB23" s="91"/>
      <c r="JSC23" s="91"/>
      <c r="JSD23" s="91"/>
      <c r="JSE23" s="91"/>
      <c r="JSF23" s="91"/>
      <c r="JSG23" s="91"/>
      <c r="JSH23" s="91"/>
      <c r="JSI23" s="91"/>
      <c r="JSJ23" s="91"/>
      <c r="JSK23" s="91"/>
      <c r="JSL23" s="91"/>
      <c r="JSM23" s="91"/>
      <c r="JSN23" s="91"/>
      <c r="JSO23" s="91"/>
      <c r="JSP23" s="91"/>
      <c r="JSQ23" s="91"/>
      <c r="JSR23" s="91"/>
      <c r="JSS23" s="91"/>
      <c r="JST23" s="91"/>
      <c r="JSU23" s="91"/>
      <c r="JSV23" s="91"/>
      <c r="JSW23" s="91"/>
      <c r="JSX23" s="91"/>
      <c r="JSY23" s="91"/>
      <c r="JSZ23" s="91"/>
      <c r="JTA23" s="91"/>
      <c r="JTB23" s="91"/>
      <c r="JTC23" s="91"/>
      <c r="JTD23" s="91"/>
      <c r="JTE23" s="91"/>
      <c r="JTF23" s="91"/>
      <c r="JTG23" s="91"/>
      <c r="JTH23" s="91"/>
      <c r="JTI23" s="91"/>
      <c r="JTJ23" s="91"/>
      <c r="JTK23" s="91"/>
      <c r="JTL23" s="91"/>
      <c r="JTM23" s="91"/>
      <c r="JTN23" s="91"/>
      <c r="JTO23" s="91"/>
      <c r="JTP23" s="91"/>
      <c r="JTQ23" s="91"/>
      <c r="JTR23" s="91"/>
      <c r="JTS23" s="91"/>
      <c r="JTT23" s="91"/>
      <c r="JTU23" s="91"/>
      <c r="JTV23" s="91"/>
      <c r="JTW23" s="91"/>
      <c r="JTX23" s="91"/>
      <c r="JTY23" s="91"/>
      <c r="JTZ23" s="91"/>
      <c r="JUA23" s="91"/>
      <c r="JUB23" s="91"/>
      <c r="JUC23" s="91"/>
      <c r="JUD23" s="91"/>
      <c r="JUE23" s="91"/>
      <c r="JUF23" s="91"/>
      <c r="JUG23" s="91"/>
      <c r="JUH23" s="91"/>
      <c r="JUI23" s="91"/>
      <c r="JUJ23" s="91"/>
      <c r="JUK23" s="91"/>
      <c r="JUL23" s="91"/>
      <c r="JUM23" s="91"/>
      <c r="JUN23" s="91"/>
      <c r="JUO23" s="91"/>
      <c r="JUP23" s="91"/>
      <c r="JUQ23" s="91"/>
      <c r="JUR23" s="91"/>
      <c r="JUS23" s="91"/>
      <c r="JUT23" s="91"/>
      <c r="JUU23" s="91"/>
      <c r="JUV23" s="91"/>
      <c r="JUW23" s="91"/>
      <c r="JUX23" s="91"/>
      <c r="JUY23" s="91"/>
      <c r="JUZ23" s="91"/>
      <c r="JVA23" s="91"/>
      <c r="JVB23" s="91"/>
      <c r="JVC23" s="91"/>
      <c r="JVD23" s="91"/>
      <c r="JVE23" s="91"/>
      <c r="JVF23" s="91"/>
      <c r="JVG23" s="91"/>
      <c r="JVH23" s="91"/>
      <c r="JVI23" s="91"/>
      <c r="JVJ23" s="91"/>
      <c r="JVK23" s="91"/>
      <c r="JVL23" s="91"/>
      <c r="JVM23" s="91"/>
      <c r="JVN23" s="91"/>
      <c r="JVO23" s="91"/>
      <c r="JVP23" s="91"/>
      <c r="JVQ23" s="91"/>
      <c r="JVR23" s="91"/>
      <c r="JVS23" s="91"/>
      <c r="JVT23" s="91"/>
      <c r="JVU23" s="91"/>
      <c r="JVV23" s="91"/>
      <c r="JVW23" s="91"/>
      <c r="JVX23" s="91"/>
      <c r="JVY23" s="91"/>
      <c r="JVZ23" s="91"/>
      <c r="JWA23" s="91"/>
      <c r="JWB23" s="91"/>
      <c r="JWC23" s="91"/>
      <c r="JWD23" s="91"/>
      <c r="JWE23" s="91"/>
      <c r="JWF23" s="91"/>
      <c r="JWG23" s="91"/>
      <c r="JWH23" s="91"/>
      <c r="JWI23" s="91"/>
      <c r="JWJ23" s="91"/>
      <c r="JWK23" s="91"/>
      <c r="JWL23" s="91"/>
      <c r="JWM23" s="91"/>
      <c r="JWN23" s="91"/>
      <c r="JWO23" s="91"/>
      <c r="JWP23" s="91"/>
      <c r="JWQ23" s="91"/>
      <c r="JWR23" s="91"/>
      <c r="JWS23" s="91"/>
      <c r="JWT23" s="91"/>
      <c r="JWU23" s="91"/>
      <c r="JWV23" s="91"/>
      <c r="JWW23" s="91"/>
      <c r="JWX23" s="91"/>
      <c r="JWY23" s="91"/>
      <c r="JWZ23" s="91"/>
      <c r="JXA23" s="91"/>
      <c r="JXB23" s="91"/>
      <c r="JXC23" s="91"/>
      <c r="JXD23" s="91"/>
      <c r="JXE23" s="91"/>
      <c r="JXF23" s="91"/>
      <c r="JXG23" s="91"/>
      <c r="JXH23" s="91"/>
      <c r="JXI23" s="91"/>
      <c r="JXJ23" s="91"/>
      <c r="JXK23" s="91"/>
      <c r="JXL23" s="91"/>
      <c r="JXM23" s="91"/>
      <c r="JXN23" s="91"/>
      <c r="JXO23" s="91"/>
      <c r="JXP23" s="91"/>
      <c r="JXQ23" s="91"/>
      <c r="JXR23" s="91"/>
      <c r="JXS23" s="91"/>
      <c r="JXT23" s="91"/>
      <c r="JXU23" s="91"/>
      <c r="JXV23" s="91"/>
      <c r="JXW23" s="91"/>
      <c r="JXX23" s="91"/>
      <c r="JXY23" s="91"/>
      <c r="JXZ23" s="91"/>
      <c r="JYA23" s="91"/>
      <c r="JYB23" s="91"/>
      <c r="JYC23" s="91"/>
      <c r="JYD23" s="91"/>
      <c r="JYE23" s="91"/>
      <c r="JYF23" s="91"/>
      <c r="JYG23" s="91"/>
      <c r="JYH23" s="91"/>
      <c r="JYI23" s="91"/>
      <c r="JYJ23" s="91"/>
      <c r="JYK23" s="91"/>
      <c r="JYL23" s="91"/>
      <c r="JYM23" s="91"/>
      <c r="JYN23" s="91"/>
      <c r="JYO23" s="91"/>
      <c r="JYP23" s="91"/>
      <c r="JYQ23" s="91"/>
      <c r="JYR23" s="91"/>
      <c r="JYS23" s="91"/>
      <c r="JYT23" s="91"/>
      <c r="JYU23" s="91"/>
      <c r="JYV23" s="91"/>
      <c r="JYW23" s="91"/>
      <c r="JYX23" s="91"/>
      <c r="JYY23" s="91"/>
      <c r="JYZ23" s="91"/>
      <c r="JZA23" s="91"/>
      <c r="JZB23" s="91"/>
      <c r="JZC23" s="91"/>
      <c r="JZD23" s="91"/>
      <c r="JZE23" s="91"/>
      <c r="JZF23" s="91"/>
      <c r="JZG23" s="91"/>
      <c r="JZH23" s="91"/>
      <c r="JZI23" s="91"/>
      <c r="JZJ23" s="91"/>
      <c r="JZK23" s="91"/>
      <c r="JZL23" s="91"/>
      <c r="JZM23" s="91"/>
      <c r="JZN23" s="91"/>
      <c r="JZO23" s="91"/>
      <c r="JZP23" s="91"/>
      <c r="JZQ23" s="91"/>
      <c r="JZR23" s="91"/>
      <c r="JZS23" s="91"/>
      <c r="JZT23" s="91"/>
      <c r="JZU23" s="91"/>
      <c r="JZV23" s="91"/>
      <c r="JZW23" s="91"/>
      <c r="JZX23" s="91"/>
      <c r="JZY23" s="91"/>
      <c r="JZZ23" s="91"/>
      <c r="KAA23" s="91"/>
      <c r="KAB23" s="91"/>
      <c r="KAC23" s="91"/>
      <c r="KAD23" s="91"/>
      <c r="KAE23" s="91"/>
      <c r="KAF23" s="91"/>
      <c r="KAG23" s="91"/>
      <c r="KAH23" s="91"/>
      <c r="KAI23" s="91"/>
      <c r="KAJ23" s="91"/>
      <c r="KAK23" s="91"/>
      <c r="KAL23" s="91"/>
      <c r="KAM23" s="91"/>
      <c r="KAN23" s="91"/>
      <c r="KAO23" s="91"/>
      <c r="KAP23" s="91"/>
      <c r="KAQ23" s="91"/>
      <c r="KAR23" s="91"/>
      <c r="KAS23" s="91"/>
      <c r="KAT23" s="91"/>
      <c r="KAU23" s="91"/>
      <c r="KAV23" s="91"/>
      <c r="KAW23" s="91"/>
      <c r="KAX23" s="91"/>
      <c r="KAY23" s="91"/>
      <c r="KAZ23" s="91"/>
      <c r="KBA23" s="91"/>
      <c r="KBB23" s="91"/>
      <c r="KBC23" s="91"/>
      <c r="KBD23" s="91"/>
      <c r="KBE23" s="91"/>
      <c r="KBF23" s="91"/>
      <c r="KBG23" s="91"/>
      <c r="KBH23" s="91"/>
      <c r="KBI23" s="91"/>
      <c r="KBJ23" s="91"/>
      <c r="KBK23" s="91"/>
      <c r="KBL23" s="91"/>
      <c r="KBM23" s="91"/>
      <c r="KBN23" s="91"/>
      <c r="KBO23" s="91"/>
      <c r="KBP23" s="91"/>
      <c r="KBQ23" s="91"/>
      <c r="KBR23" s="91"/>
      <c r="KBS23" s="91"/>
      <c r="KBT23" s="91"/>
      <c r="KBU23" s="91"/>
      <c r="KBV23" s="91"/>
      <c r="KBW23" s="91"/>
      <c r="KBX23" s="91"/>
      <c r="KBY23" s="91"/>
      <c r="KBZ23" s="91"/>
      <c r="KCA23" s="91"/>
      <c r="KCB23" s="91"/>
      <c r="KCC23" s="91"/>
      <c r="KCD23" s="91"/>
      <c r="KCE23" s="91"/>
      <c r="KCF23" s="91"/>
      <c r="KCG23" s="91"/>
      <c r="KCH23" s="91"/>
      <c r="KCI23" s="91"/>
      <c r="KCJ23" s="91"/>
      <c r="KCK23" s="91"/>
      <c r="KCL23" s="91"/>
      <c r="KCM23" s="91"/>
      <c r="KCN23" s="91"/>
      <c r="KCO23" s="91"/>
      <c r="KCP23" s="91"/>
      <c r="KCQ23" s="91"/>
      <c r="KCR23" s="91"/>
      <c r="KCS23" s="91"/>
      <c r="KCT23" s="91"/>
      <c r="KCU23" s="91"/>
      <c r="KCV23" s="91"/>
      <c r="KCW23" s="91"/>
      <c r="KCX23" s="91"/>
      <c r="KCY23" s="91"/>
      <c r="KCZ23" s="91"/>
      <c r="KDA23" s="91"/>
      <c r="KDB23" s="91"/>
      <c r="KDC23" s="91"/>
      <c r="KDD23" s="91"/>
      <c r="KDE23" s="91"/>
      <c r="KDF23" s="91"/>
      <c r="KDG23" s="91"/>
      <c r="KDH23" s="91"/>
      <c r="KDI23" s="91"/>
      <c r="KDJ23" s="91"/>
      <c r="KDK23" s="91"/>
      <c r="KDL23" s="91"/>
      <c r="KDM23" s="91"/>
      <c r="KDN23" s="91"/>
      <c r="KDO23" s="91"/>
      <c r="KDP23" s="91"/>
      <c r="KDQ23" s="91"/>
      <c r="KDR23" s="91"/>
      <c r="KDS23" s="91"/>
      <c r="KDT23" s="91"/>
      <c r="KDU23" s="91"/>
      <c r="KDV23" s="91"/>
      <c r="KDW23" s="91"/>
      <c r="KDX23" s="91"/>
      <c r="KDY23" s="91"/>
      <c r="KDZ23" s="91"/>
      <c r="KEA23" s="91"/>
      <c r="KEB23" s="91"/>
      <c r="KEC23" s="91"/>
      <c r="KED23" s="91"/>
      <c r="KEE23" s="91"/>
      <c r="KEF23" s="91"/>
      <c r="KEG23" s="91"/>
      <c r="KEH23" s="91"/>
      <c r="KEI23" s="91"/>
      <c r="KEJ23" s="91"/>
      <c r="KEK23" s="91"/>
      <c r="KEL23" s="91"/>
      <c r="KEM23" s="91"/>
      <c r="KEN23" s="91"/>
      <c r="KEO23" s="91"/>
      <c r="KEP23" s="91"/>
      <c r="KEQ23" s="91"/>
      <c r="KER23" s="91"/>
      <c r="KES23" s="91"/>
      <c r="KET23" s="91"/>
      <c r="KEU23" s="91"/>
      <c r="KEV23" s="91"/>
      <c r="KEW23" s="91"/>
      <c r="KEX23" s="91"/>
      <c r="KEY23" s="91"/>
      <c r="KEZ23" s="91"/>
      <c r="KFA23" s="91"/>
      <c r="KFB23" s="91"/>
      <c r="KFC23" s="91"/>
      <c r="KFD23" s="91"/>
      <c r="KFE23" s="91"/>
      <c r="KFF23" s="91"/>
      <c r="KFG23" s="91"/>
      <c r="KFH23" s="91"/>
      <c r="KFI23" s="91"/>
      <c r="KFJ23" s="91"/>
      <c r="KFK23" s="91"/>
      <c r="KFL23" s="91"/>
      <c r="KFM23" s="91"/>
      <c r="KFN23" s="91"/>
      <c r="KFO23" s="91"/>
      <c r="KFP23" s="91"/>
      <c r="KFQ23" s="91"/>
      <c r="KFR23" s="91"/>
      <c r="KFS23" s="91"/>
      <c r="KFT23" s="91"/>
      <c r="KFU23" s="91"/>
      <c r="KFV23" s="91"/>
      <c r="KFW23" s="91"/>
      <c r="KFX23" s="91"/>
      <c r="KFY23" s="91"/>
      <c r="KFZ23" s="91"/>
      <c r="KGA23" s="91"/>
      <c r="KGB23" s="91"/>
      <c r="KGC23" s="91"/>
      <c r="KGD23" s="91"/>
      <c r="KGE23" s="91"/>
      <c r="KGF23" s="91"/>
      <c r="KGG23" s="91"/>
      <c r="KGH23" s="91"/>
      <c r="KGI23" s="91"/>
      <c r="KGJ23" s="91"/>
      <c r="KGK23" s="91"/>
      <c r="KGL23" s="91"/>
      <c r="KGM23" s="91"/>
      <c r="KGN23" s="91"/>
      <c r="KGO23" s="91"/>
      <c r="KGP23" s="91"/>
      <c r="KGQ23" s="91"/>
      <c r="KGR23" s="91"/>
      <c r="KGS23" s="91"/>
      <c r="KGT23" s="91"/>
      <c r="KGU23" s="91"/>
      <c r="KGV23" s="91"/>
      <c r="KGW23" s="91"/>
      <c r="KGX23" s="91"/>
      <c r="KGY23" s="91"/>
      <c r="KGZ23" s="91"/>
      <c r="KHA23" s="91"/>
      <c r="KHB23" s="91"/>
      <c r="KHC23" s="91"/>
      <c r="KHD23" s="91"/>
      <c r="KHE23" s="91"/>
      <c r="KHF23" s="91"/>
      <c r="KHG23" s="91"/>
      <c r="KHH23" s="91"/>
      <c r="KHI23" s="91"/>
      <c r="KHJ23" s="91"/>
      <c r="KHK23" s="91"/>
      <c r="KHL23" s="91"/>
      <c r="KHM23" s="91"/>
      <c r="KHN23" s="91"/>
      <c r="KHO23" s="91"/>
      <c r="KHP23" s="91"/>
      <c r="KHQ23" s="91"/>
      <c r="KHR23" s="91"/>
      <c r="KHS23" s="91"/>
      <c r="KHT23" s="91"/>
      <c r="KHU23" s="91"/>
      <c r="KHV23" s="91"/>
      <c r="KHW23" s="91"/>
      <c r="KHX23" s="91"/>
      <c r="KHY23" s="91"/>
      <c r="KHZ23" s="91"/>
      <c r="KIA23" s="91"/>
      <c r="KIB23" s="91"/>
      <c r="KIC23" s="91"/>
      <c r="KID23" s="91"/>
      <c r="KIE23" s="91"/>
      <c r="KIF23" s="91"/>
      <c r="KIG23" s="91"/>
      <c r="KIH23" s="91"/>
      <c r="KII23" s="91"/>
      <c r="KIJ23" s="91"/>
      <c r="KIK23" s="91"/>
      <c r="KIL23" s="91"/>
      <c r="KIM23" s="91"/>
      <c r="KIN23" s="91"/>
      <c r="KIO23" s="91"/>
      <c r="KIP23" s="91"/>
      <c r="KIQ23" s="91"/>
      <c r="KIR23" s="91"/>
      <c r="KIS23" s="91"/>
      <c r="KIT23" s="91"/>
      <c r="KIU23" s="91"/>
      <c r="KIV23" s="91"/>
      <c r="KIW23" s="91"/>
      <c r="KIX23" s="91"/>
      <c r="KIY23" s="91"/>
      <c r="KIZ23" s="91"/>
      <c r="KJA23" s="91"/>
      <c r="KJB23" s="91"/>
      <c r="KJC23" s="91"/>
      <c r="KJD23" s="91"/>
      <c r="KJE23" s="91"/>
      <c r="KJF23" s="91"/>
      <c r="KJG23" s="91"/>
      <c r="KJH23" s="91"/>
      <c r="KJI23" s="91"/>
      <c r="KJJ23" s="91"/>
      <c r="KJK23" s="91"/>
      <c r="KJL23" s="91"/>
      <c r="KJM23" s="91"/>
      <c r="KJN23" s="91"/>
      <c r="KJO23" s="91"/>
      <c r="KJP23" s="91"/>
      <c r="KJQ23" s="91"/>
      <c r="KJR23" s="91"/>
      <c r="KJS23" s="91"/>
      <c r="KJT23" s="91"/>
      <c r="KJU23" s="91"/>
      <c r="KJV23" s="91"/>
      <c r="KJW23" s="91"/>
      <c r="KJX23" s="91"/>
      <c r="KJY23" s="91"/>
      <c r="KJZ23" s="91"/>
      <c r="KKA23" s="91"/>
      <c r="KKB23" s="91"/>
      <c r="KKC23" s="91"/>
      <c r="KKD23" s="91"/>
      <c r="KKE23" s="91"/>
      <c r="KKF23" s="91"/>
      <c r="KKG23" s="91"/>
      <c r="KKH23" s="91"/>
      <c r="KKI23" s="91"/>
      <c r="KKJ23" s="91"/>
      <c r="KKK23" s="91"/>
      <c r="KKL23" s="91"/>
      <c r="KKM23" s="91"/>
      <c r="KKN23" s="91"/>
      <c r="KKO23" s="91"/>
      <c r="KKP23" s="91"/>
      <c r="KKQ23" s="91"/>
      <c r="KKR23" s="91"/>
      <c r="KKS23" s="91"/>
      <c r="KKT23" s="91"/>
      <c r="KKU23" s="91"/>
      <c r="KKV23" s="91"/>
      <c r="KKW23" s="91"/>
      <c r="KKX23" s="91"/>
      <c r="KKY23" s="91"/>
      <c r="KKZ23" s="91"/>
      <c r="KLA23" s="91"/>
      <c r="KLB23" s="91"/>
      <c r="KLC23" s="91"/>
      <c r="KLD23" s="91"/>
      <c r="KLE23" s="91"/>
      <c r="KLF23" s="91"/>
      <c r="KLG23" s="91"/>
      <c r="KLH23" s="91"/>
      <c r="KLI23" s="91"/>
      <c r="KLJ23" s="91"/>
      <c r="KLK23" s="91"/>
      <c r="KLL23" s="91"/>
      <c r="KLM23" s="91"/>
      <c r="KLN23" s="91"/>
      <c r="KLO23" s="91"/>
      <c r="KLP23" s="91"/>
      <c r="KLQ23" s="91"/>
      <c r="KLR23" s="91"/>
      <c r="KLS23" s="91"/>
      <c r="KLT23" s="91"/>
      <c r="KLU23" s="91"/>
      <c r="KLV23" s="91"/>
      <c r="KLW23" s="91"/>
      <c r="KLX23" s="91"/>
      <c r="KLY23" s="91"/>
      <c r="KLZ23" s="91"/>
      <c r="KMA23" s="91"/>
      <c r="KMB23" s="91"/>
      <c r="KMC23" s="91"/>
      <c r="KMD23" s="91"/>
      <c r="KME23" s="91"/>
      <c r="KMF23" s="91"/>
      <c r="KMG23" s="91"/>
      <c r="KMH23" s="91"/>
      <c r="KMI23" s="91"/>
      <c r="KMJ23" s="91"/>
      <c r="KMK23" s="91"/>
      <c r="KML23" s="91"/>
      <c r="KMM23" s="91"/>
      <c r="KMN23" s="91"/>
      <c r="KMO23" s="91"/>
      <c r="KMP23" s="91"/>
      <c r="KMQ23" s="91"/>
      <c r="KMR23" s="91"/>
      <c r="KMS23" s="91"/>
      <c r="KMT23" s="91"/>
      <c r="KMU23" s="91"/>
      <c r="KMV23" s="91"/>
      <c r="KMW23" s="91"/>
      <c r="KMX23" s="91"/>
      <c r="KMY23" s="91"/>
      <c r="KMZ23" s="91"/>
      <c r="KNA23" s="91"/>
      <c r="KNB23" s="91"/>
      <c r="KNC23" s="91"/>
      <c r="KND23" s="91"/>
      <c r="KNE23" s="91"/>
      <c r="KNF23" s="91"/>
      <c r="KNG23" s="91"/>
      <c r="KNH23" s="91"/>
      <c r="KNI23" s="91"/>
      <c r="KNJ23" s="91"/>
      <c r="KNK23" s="91"/>
      <c r="KNL23" s="91"/>
      <c r="KNM23" s="91"/>
      <c r="KNN23" s="91"/>
      <c r="KNO23" s="91"/>
      <c r="KNP23" s="91"/>
      <c r="KNQ23" s="91"/>
      <c r="KNR23" s="91"/>
      <c r="KNS23" s="91"/>
      <c r="KNT23" s="91"/>
      <c r="KNU23" s="91"/>
      <c r="KNV23" s="91"/>
      <c r="KNW23" s="91"/>
      <c r="KNX23" s="91"/>
      <c r="KNY23" s="91"/>
      <c r="KNZ23" s="91"/>
      <c r="KOA23" s="91"/>
      <c r="KOB23" s="91"/>
      <c r="KOC23" s="91"/>
      <c r="KOD23" s="91"/>
      <c r="KOE23" s="91"/>
      <c r="KOF23" s="91"/>
      <c r="KOG23" s="91"/>
      <c r="KOH23" s="91"/>
      <c r="KOI23" s="91"/>
      <c r="KOJ23" s="91"/>
      <c r="KOK23" s="91"/>
      <c r="KOL23" s="91"/>
      <c r="KOM23" s="91"/>
      <c r="KON23" s="91"/>
      <c r="KOO23" s="91"/>
      <c r="KOP23" s="91"/>
      <c r="KOQ23" s="91"/>
      <c r="KOR23" s="91"/>
      <c r="KOS23" s="91"/>
      <c r="KOT23" s="91"/>
      <c r="KOU23" s="91"/>
      <c r="KOV23" s="91"/>
      <c r="KOW23" s="91"/>
      <c r="KOX23" s="91"/>
      <c r="KOY23" s="91"/>
      <c r="KOZ23" s="91"/>
      <c r="KPA23" s="91"/>
      <c r="KPB23" s="91"/>
      <c r="KPC23" s="91"/>
      <c r="KPD23" s="91"/>
      <c r="KPE23" s="91"/>
      <c r="KPF23" s="91"/>
      <c r="KPG23" s="91"/>
      <c r="KPH23" s="91"/>
      <c r="KPI23" s="91"/>
      <c r="KPJ23" s="91"/>
      <c r="KPK23" s="91"/>
      <c r="KPL23" s="91"/>
      <c r="KPM23" s="91"/>
      <c r="KPN23" s="91"/>
      <c r="KPO23" s="91"/>
      <c r="KPP23" s="91"/>
      <c r="KPQ23" s="91"/>
      <c r="KPR23" s="91"/>
      <c r="KPS23" s="91"/>
      <c r="KPT23" s="91"/>
      <c r="KPU23" s="91"/>
      <c r="KPV23" s="91"/>
      <c r="KPW23" s="91"/>
      <c r="KPX23" s="91"/>
      <c r="KPY23" s="91"/>
      <c r="KPZ23" s="91"/>
      <c r="KQA23" s="91"/>
      <c r="KQB23" s="91"/>
      <c r="KQC23" s="91"/>
      <c r="KQD23" s="91"/>
      <c r="KQE23" s="91"/>
      <c r="KQF23" s="91"/>
      <c r="KQG23" s="91"/>
      <c r="KQH23" s="91"/>
      <c r="KQI23" s="91"/>
      <c r="KQJ23" s="91"/>
      <c r="KQK23" s="91"/>
      <c r="KQL23" s="91"/>
      <c r="KQM23" s="91"/>
      <c r="KQN23" s="91"/>
      <c r="KQO23" s="91"/>
      <c r="KQP23" s="91"/>
      <c r="KQQ23" s="91"/>
      <c r="KQR23" s="91"/>
      <c r="KQS23" s="91"/>
      <c r="KQT23" s="91"/>
      <c r="KQU23" s="91"/>
      <c r="KQV23" s="91"/>
      <c r="KQW23" s="91"/>
      <c r="KQX23" s="91"/>
      <c r="KQY23" s="91"/>
      <c r="KQZ23" s="91"/>
      <c r="KRA23" s="91"/>
      <c r="KRB23" s="91"/>
      <c r="KRC23" s="91"/>
      <c r="KRD23" s="91"/>
      <c r="KRE23" s="91"/>
      <c r="KRF23" s="91"/>
      <c r="KRG23" s="91"/>
      <c r="KRH23" s="91"/>
      <c r="KRI23" s="91"/>
      <c r="KRJ23" s="91"/>
      <c r="KRK23" s="91"/>
      <c r="KRL23" s="91"/>
      <c r="KRM23" s="91"/>
      <c r="KRN23" s="91"/>
      <c r="KRO23" s="91"/>
      <c r="KRP23" s="91"/>
      <c r="KRQ23" s="91"/>
      <c r="KRR23" s="91"/>
      <c r="KRS23" s="91"/>
      <c r="KRT23" s="91"/>
      <c r="KRU23" s="91"/>
      <c r="KRV23" s="91"/>
      <c r="KRW23" s="91"/>
      <c r="KRX23" s="91"/>
      <c r="KRY23" s="91"/>
      <c r="KRZ23" s="91"/>
      <c r="KSA23" s="91"/>
      <c r="KSB23" s="91"/>
      <c r="KSC23" s="91"/>
      <c r="KSD23" s="91"/>
      <c r="KSE23" s="91"/>
      <c r="KSF23" s="91"/>
      <c r="KSG23" s="91"/>
      <c r="KSH23" s="91"/>
      <c r="KSI23" s="91"/>
      <c r="KSJ23" s="91"/>
      <c r="KSK23" s="91"/>
      <c r="KSL23" s="91"/>
      <c r="KSM23" s="91"/>
      <c r="KSN23" s="91"/>
      <c r="KSO23" s="91"/>
      <c r="KSP23" s="91"/>
      <c r="KSQ23" s="91"/>
      <c r="KSR23" s="91"/>
      <c r="KSS23" s="91"/>
      <c r="KST23" s="91"/>
      <c r="KSU23" s="91"/>
      <c r="KSV23" s="91"/>
      <c r="KSW23" s="91"/>
      <c r="KSX23" s="91"/>
      <c r="KSY23" s="91"/>
      <c r="KSZ23" s="91"/>
      <c r="KTA23" s="91"/>
      <c r="KTB23" s="91"/>
      <c r="KTC23" s="91"/>
      <c r="KTD23" s="91"/>
      <c r="KTE23" s="91"/>
      <c r="KTF23" s="91"/>
      <c r="KTG23" s="91"/>
      <c r="KTH23" s="91"/>
      <c r="KTI23" s="91"/>
      <c r="KTJ23" s="91"/>
      <c r="KTK23" s="91"/>
      <c r="KTL23" s="91"/>
      <c r="KTM23" s="91"/>
      <c r="KTN23" s="91"/>
      <c r="KTO23" s="91"/>
      <c r="KTP23" s="91"/>
      <c r="KTQ23" s="91"/>
      <c r="KTR23" s="91"/>
      <c r="KTS23" s="91"/>
      <c r="KTT23" s="91"/>
      <c r="KTU23" s="91"/>
      <c r="KTV23" s="91"/>
      <c r="KTW23" s="91"/>
      <c r="KTX23" s="91"/>
      <c r="KTY23" s="91"/>
      <c r="KTZ23" s="91"/>
      <c r="KUA23" s="91"/>
      <c r="KUB23" s="91"/>
      <c r="KUC23" s="91"/>
      <c r="KUD23" s="91"/>
      <c r="KUE23" s="91"/>
      <c r="KUF23" s="91"/>
      <c r="KUG23" s="91"/>
      <c r="KUH23" s="91"/>
      <c r="KUI23" s="91"/>
      <c r="KUJ23" s="91"/>
      <c r="KUK23" s="91"/>
      <c r="KUL23" s="91"/>
      <c r="KUM23" s="91"/>
      <c r="KUN23" s="91"/>
      <c r="KUO23" s="91"/>
      <c r="KUP23" s="91"/>
      <c r="KUQ23" s="91"/>
      <c r="KUR23" s="91"/>
      <c r="KUS23" s="91"/>
      <c r="KUT23" s="91"/>
      <c r="KUU23" s="91"/>
      <c r="KUV23" s="91"/>
      <c r="KUW23" s="91"/>
      <c r="KUX23" s="91"/>
      <c r="KUY23" s="91"/>
      <c r="KUZ23" s="91"/>
      <c r="KVA23" s="91"/>
      <c r="KVB23" s="91"/>
      <c r="KVC23" s="91"/>
      <c r="KVD23" s="91"/>
      <c r="KVE23" s="91"/>
      <c r="KVF23" s="91"/>
      <c r="KVG23" s="91"/>
      <c r="KVH23" s="91"/>
      <c r="KVI23" s="91"/>
      <c r="KVJ23" s="91"/>
      <c r="KVK23" s="91"/>
      <c r="KVL23" s="91"/>
      <c r="KVM23" s="91"/>
      <c r="KVN23" s="91"/>
      <c r="KVO23" s="91"/>
      <c r="KVP23" s="91"/>
      <c r="KVQ23" s="91"/>
      <c r="KVR23" s="91"/>
      <c r="KVS23" s="91"/>
      <c r="KVT23" s="91"/>
      <c r="KVU23" s="91"/>
      <c r="KVV23" s="91"/>
      <c r="KVW23" s="91"/>
      <c r="KVX23" s="91"/>
      <c r="KVY23" s="91"/>
      <c r="KVZ23" s="91"/>
      <c r="KWA23" s="91"/>
      <c r="KWB23" s="91"/>
      <c r="KWC23" s="91"/>
      <c r="KWD23" s="91"/>
      <c r="KWE23" s="91"/>
      <c r="KWF23" s="91"/>
      <c r="KWG23" s="91"/>
      <c r="KWH23" s="91"/>
      <c r="KWI23" s="91"/>
      <c r="KWJ23" s="91"/>
      <c r="KWK23" s="91"/>
      <c r="KWL23" s="91"/>
      <c r="KWM23" s="91"/>
      <c r="KWN23" s="91"/>
      <c r="KWO23" s="91"/>
      <c r="KWP23" s="91"/>
      <c r="KWQ23" s="91"/>
      <c r="KWR23" s="91"/>
      <c r="KWS23" s="91"/>
      <c r="KWT23" s="91"/>
      <c r="KWU23" s="91"/>
      <c r="KWV23" s="91"/>
      <c r="KWW23" s="91"/>
      <c r="KWX23" s="91"/>
      <c r="KWY23" s="91"/>
      <c r="KWZ23" s="91"/>
      <c r="KXA23" s="91"/>
      <c r="KXB23" s="91"/>
      <c r="KXC23" s="91"/>
      <c r="KXD23" s="91"/>
      <c r="KXE23" s="91"/>
      <c r="KXF23" s="91"/>
      <c r="KXG23" s="91"/>
      <c r="KXH23" s="91"/>
      <c r="KXI23" s="91"/>
      <c r="KXJ23" s="91"/>
      <c r="KXK23" s="91"/>
      <c r="KXL23" s="91"/>
      <c r="KXM23" s="91"/>
      <c r="KXN23" s="91"/>
      <c r="KXO23" s="91"/>
      <c r="KXP23" s="91"/>
      <c r="KXQ23" s="91"/>
      <c r="KXR23" s="91"/>
      <c r="KXS23" s="91"/>
      <c r="KXT23" s="91"/>
      <c r="KXU23" s="91"/>
      <c r="KXV23" s="91"/>
      <c r="KXW23" s="91"/>
      <c r="KXX23" s="91"/>
      <c r="KXY23" s="91"/>
      <c r="KXZ23" s="91"/>
      <c r="KYA23" s="91"/>
      <c r="KYB23" s="91"/>
      <c r="KYC23" s="91"/>
      <c r="KYD23" s="91"/>
      <c r="KYE23" s="91"/>
      <c r="KYF23" s="91"/>
      <c r="KYG23" s="91"/>
      <c r="KYH23" s="91"/>
      <c r="KYI23" s="91"/>
      <c r="KYJ23" s="91"/>
      <c r="KYK23" s="91"/>
      <c r="KYL23" s="91"/>
      <c r="KYM23" s="91"/>
      <c r="KYN23" s="91"/>
      <c r="KYO23" s="91"/>
      <c r="KYP23" s="91"/>
      <c r="KYQ23" s="91"/>
      <c r="KYR23" s="91"/>
      <c r="KYS23" s="91"/>
      <c r="KYT23" s="91"/>
      <c r="KYU23" s="91"/>
      <c r="KYV23" s="91"/>
      <c r="KYW23" s="91"/>
      <c r="KYX23" s="91"/>
      <c r="KYY23" s="91"/>
      <c r="KYZ23" s="91"/>
      <c r="KZA23" s="91"/>
      <c r="KZB23" s="91"/>
      <c r="KZC23" s="91"/>
      <c r="KZD23" s="91"/>
      <c r="KZE23" s="91"/>
      <c r="KZF23" s="91"/>
      <c r="KZG23" s="91"/>
      <c r="KZH23" s="91"/>
      <c r="KZI23" s="91"/>
      <c r="KZJ23" s="91"/>
      <c r="KZK23" s="91"/>
      <c r="KZL23" s="91"/>
      <c r="KZM23" s="91"/>
      <c r="KZN23" s="91"/>
      <c r="KZO23" s="91"/>
      <c r="KZP23" s="91"/>
      <c r="KZQ23" s="91"/>
      <c r="KZR23" s="91"/>
      <c r="KZS23" s="91"/>
      <c r="KZT23" s="91"/>
      <c r="KZU23" s="91"/>
      <c r="KZV23" s="91"/>
      <c r="KZW23" s="91"/>
      <c r="KZX23" s="91"/>
      <c r="KZY23" s="91"/>
      <c r="KZZ23" s="91"/>
      <c r="LAA23" s="91"/>
      <c r="LAB23" s="91"/>
      <c r="LAC23" s="91"/>
      <c r="LAD23" s="91"/>
      <c r="LAE23" s="91"/>
      <c r="LAF23" s="91"/>
      <c r="LAG23" s="91"/>
      <c r="LAH23" s="91"/>
      <c r="LAI23" s="91"/>
      <c r="LAJ23" s="91"/>
      <c r="LAK23" s="91"/>
      <c r="LAL23" s="91"/>
      <c r="LAM23" s="91"/>
      <c r="LAN23" s="91"/>
      <c r="LAO23" s="91"/>
      <c r="LAP23" s="91"/>
      <c r="LAQ23" s="91"/>
      <c r="LAR23" s="91"/>
      <c r="LAS23" s="91"/>
      <c r="LAT23" s="91"/>
      <c r="LAU23" s="91"/>
      <c r="LAV23" s="91"/>
      <c r="LAW23" s="91"/>
      <c r="LAX23" s="91"/>
      <c r="LAY23" s="91"/>
      <c r="LAZ23" s="91"/>
      <c r="LBA23" s="91"/>
      <c r="LBB23" s="91"/>
      <c r="LBC23" s="91"/>
      <c r="LBD23" s="91"/>
      <c r="LBE23" s="91"/>
      <c r="LBF23" s="91"/>
      <c r="LBG23" s="91"/>
      <c r="LBH23" s="91"/>
      <c r="LBI23" s="91"/>
      <c r="LBJ23" s="91"/>
      <c r="LBK23" s="91"/>
      <c r="LBL23" s="91"/>
      <c r="LBM23" s="91"/>
      <c r="LBN23" s="91"/>
      <c r="LBO23" s="91"/>
      <c r="LBP23" s="91"/>
      <c r="LBQ23" s="91"/>
      <c r="LBR23" s="91"/>
      <c r="LBS23" s="91"/>
      <c r="LBT23" s="91"/>
      <c r="LBU23" s="91"/>
      <c r="LBV23" s="91"/>
      <c r="LBW23" s="91"/>
      <c r="LBX23" s="91"/>
      <c r="LBY23" s="91"/>
      <c r="LBZ23" s="91"/>
      <c r="LCA23" s="91"/>
      <c r="LCB23" s="91"/>
      <c r="LCC23" s="91"/>
      <c r="LCD23" s="91"/>
      <c r="LCE23" s="91"/>
      <c r="LCF23" s="91"/>
      <c r="LCG23" s="91"/>
      <c r="LCH23" s="91"/>
      <c r="LCI23" s="91"/>
      <c r="LCJ23" s="91"/>
      <c r="LCK23" s="91"/>
      <c r="LCL23" s="91"/>
      <c r="LCM23" s="91"/>
      <c r="LCN23" s="91"/>
      <c r="LCO23" s="91"/>
      <c r="LCP23" s="91"/>
      <c r="LCQ23" s="91"/>
      <c r="LCR23" s="91"/>
      <c r="LCS23" s="91"/>
      <c r="LCT23" s="91"/>
      <c r="LCU23" s="91"/>
      <c r="LCV23" s="91"/>
      <c r="LCW23" s="91"/>
      <c r="LCX23" s="91"/>
      <c r="LCY23" s="91"/>
      <c r="LCZ23" s="91"/>
      <c r="LDA23" s="91"/>
      <c r="LDB23" s="91"/>
      <c r="LDC23" s="91"/>
      <c r="LDD23" s="91"/>
      <c r="LDE23" s="91"/>
      <c r="LDF23" s="91"/>
      <c r="LDG23" s="91"/>
      <c r="LDH23" s="91"/>
      <c r="LDI23" s="91"/>
      <c r="LDJ23" s="91"/>
      <c r="LDK23" s="91"/>
      <c r="LDL23" s="91"/>
      <c r="LDM23" s="91"/>
      <c r="LDN23" s="91"/>
      <c r="LDO23" s="91"/>
      <c r="LDP23" s="91"/>
      <c r="LDQ23" s="91"/>
      <c r="LDR23" s="91"/>
      <c r="LDS23" s="91"/>
      <c r="LDT23" s="91"/>
      <c r="LDU23" s="91"/>
      <c r="LDV23" s="91"/>
      <c r="LDW23" s="91"/>
      <c r="LDX23" s="91"/>
      <c r="LDY23" s="91"/>
      <c r="LDZ23" s="91"/>
      <c r="LEA23" s="91"/>
      <c r="LEB23" s="91"/>
      <c r="LEC23" s="91"/>
      <c r="LED23" s="91"/>
      <c r="LEE23" s="91"/>
      <c r="LEF23" s="91"/>
      <c r="LEG23" s="91"/>
      <c r="LEH23" s="91"/>
      <c r="LEI23" s="91"/>
      <c r="LEJ23" s="91"/>
      <c r="LEK23" s="91"/>
      <c r="LEL23" s="91"/>
      <c r="LEM23" s="91"/>
      <c r="LEN23" s="91"/>
      <c r="LEO23" s="91"/>
      <c r="LEP23" s="91"/>
      <c r="LEQ23" s="91"/>
      <c r="LER23" s="91"/>
      <c r="LES23" s="91"/>
      <c r="LET23" s="91"/>
      <c r="LEU23" s="91"/>
      <c r="LEV23" s="91"/>
      <c r="LEW23" s="91"/>
      <c r="LEX23" s="91"/>
      <c r="LEY23" s="91"/>
      <c r="LEZ23" s="91"/>
      <c r="LFA23" s="91"/>
      <c r="LFB23" s="91"/>
      <c r="LFC23" s="91"/>
      <c r="LFD23" s="91"/>
      <c r="LFE23" s="91"/>
      <c r="LFF23" s="91"/>
      <c r="LFG23" s="91"/>
      <c r="LFH23" s="91"/>
      <c r="LFI23" s="91"/>
      <c r="LFJ23" s="91"/>
      <c r="LFK23" s="91"/>
      <c r="LFL23" s="91"/>
      <c r="LFM23" s="91"/>
      <c r="LFN23" s="91"/>
      <c r="LFO23" s="91"/>
      <c r="LFP23" s="91"/>
      <c r="LFQ23" s="91"/>
      <c r="LFR23" s="91"/>
      <c r="LFS23" s="91"/>
      <c r="LFT23" s="91"/>
      <c r="LFU23" s="91"/>
      <c r="LFV23" s="91"/>
      <c r="LFW23" s="91"/>
      <c r="LFX23" s="91"/>
      <c r="LFY23" s="91"/>
      <c r="LFZ23" s="91"/>
      <c r="LGA23" s="91"/>
      <c r="LGB23" s="91"/>
      <c r="LGC23" s="91"/>
      <c r="LGD23" s="91"/>
      <c r="LGE23" s="91"/>
      <c r="LGF23" s="91"/>
      <c r="LGG23" s="91"/>
      <c r="LGH23" s="91"/>
      <c r="LGI23" s="91"/>
      <c r="LGJ23" s="91"/>
      <c r="LGK23" s="91"/>
      <c r="LGL23" s="91"/>
      <c r="LGM23" s="91"/>
      <c r="LGN23" s="91"/>
      <c r="LGO23" s="91"/>
      <c r="LGP23" s="91"/>
      <c r="LGQ23" s="91"/>
      <c r="LGR23" s="91"/>
      <c r="LGS23" s="91"/>
      <c r="LGT23" s="91"/>
      <c r="LGU23" s="91"/>
      <c r="LGV23" s="91"/>
      <c r="LGW23" s="91"/>
      <c r="LGX23" s="91"/>
      <c r="LGY23" s="91"/>
      <c r="LGZ23" s="91"/>
      <c r="LHA23" s="91"/>
      <c r="LHB23" s="91"/>
      <c r="LHC23" s="91"/>
      <c r="LHD23" s="91"/>
      <c r="LHE23" s="91"/>
      <c r="LHF23" s="91"/>
      <c r="LHG23" s="91"/>
      <c r="LHH23" s="91"/>
      <c r="LHI23" s="91"/>
      <c r="LHJ23" s="91"/>
      <c r="LHK23" s="91"/>
      <c r="LHL23" s="91"/>
      <c r="LHM23" s="91"/>
      <c r="LHN23" s="91"/>
      <c r="LHO23" s="91"/>
      <c r="LHP23" s="91"/>
      <c r="LHQ23" s="91"/>
      <c r="LHR23" s="91"/>
      <c r="LHS23" s="91"/>
      <c r="LHT23" s="91"/>
      <c r="LHU23" s="91"/>
      <c r="LHV23" s="91"/>
      <c r="LHW23" s="91"/>
      <c r="LHX23" s="91"/>
      <c r="LHY23" s="91"/>
      <c r="LHZ23" s="91"/>
      <c r="LIA23" s="91"/>
      <c r="LIB23" s="91"/>
      <c r="LIC23" s="91"/>
      <c r="LID23" s="91"/>
      <c r="LIE23" s="91"/>
      <c r="LIF23" s="91"/>
      <c r="LIG23" s="91"/>
      <c r="LIH23" s="91"/>
      <c r="LII23" s="91"/>
      <c r="LIJ23" s="91"/>
      <c r="LIK23" s="91"/>
      <c r="LIL23" s="91"/>
      <c r="LIM23" s="91"/>
      <c r="LIN23" s="91"/>
      <c r="LIO23" s="91"/>
      <c r="LIP23" s="91"/>
      <c r="LIQ23" s="91"/>
      <c r="LIR23" s="91"/>
      <c r="LIS23" s="91"/>
      <c r="LIT23" s="91"/>
      <c r="LIU23" s="91"/>
      <c r="LIV23" s="91"/>
      <c r="LIW23" s="91"/>
      <c r="LIX23" s="91"/>
      <c r="LIY23" s="91"/>
      <c r="LIZ23" s="91"/>
      <c r="LJA23" s="91"/>
      <c r="LJB23" s="91"/>
      <c r="LJC23" s="91"/>
      <c r="LJD23" s="91"/>
      <c r="LJE23" s="91"/>
      <c r="LJF23" s="91"/>
      <c r="LJG23" s="91"/>
      <c r="LJH23" s="91"/>
      <c r="LJI23" s="91"/>
      <c r="LJJ23" s="91"/>
      <c r="LJK23" s="91"/>
      <c r="LJL23" s="91"/>
      <c r="LJM23" s="91"/>
      <c r="LJN23" s="91"/>
      <c r="LJO23" s="91"/>
      <c r="LJP23" s="91"/>
      <c r="LJQ23" s="91"/>
      <c r="LJR23" s="91"/>
      <c r="LJS23" s="91"/>
      <c r="LJT23" s="91"/>
      <c r="LJU23" s="91"/>
      <c r="LJV23" s="91"/>
      <c r="LJW23" s="91"/>
      <c r="LJX23" s="91"/>
      <c r="LJY23" s="91"/>
      <c r="LJZ23" s="91"/>
      <c r="LKA23" s="91"/>
      <c r="LKB23" s="91"/>
      <c r="LKC23" s="91"/>
      <c r="LKD23" s="91"/>
      <c r="LKE23" s="91"/>
      <c r="LKF23" s="91"/>
      <c r="LKG23" s="91"/>
      <c r="LKH23" s="91"/>
      <c r="LKI23" s="91"/>
      <c r="LKJ23" s="91"/>
      <c r="LKK23" s="91"/>
      <c r="LKL23" s="91"/>
      <c r="LKM23" s="91"/>
      <c r="LKN23" s="91"/>
      <c r="LKO23" s="91"/>
      <c r="LKP23" s="91"/>
      <c r="LKQ23" s="91"/>
      <c r="LKR23" s="91"/>
      <c r="LKS23" s="91"/>
      <c r="LKT23" s="91"/>
      <c r="LKU23" s="91"/>
      <c r="LKV23" s="91"/>
      <c r="LKW23" s="91"/>
      <c r="LKX23" s="91"/>
      <c r="LKY23" s="91"/>
      <c r="LKZ23" s="91"/>
      <c r="LLA23" s="91"/>
      <c r="LLB23" s="91"/>
      <c r="LLC23" s="91"/>
      <c r="LLD23" s="91"/>
      <c r="LLE23" s="91"/>
      <c r="LLF23" s="91"/>
      <c r="LLG23" s="91"/>
      <c r="LLH23" s="91"/>
      <c r="LLI23" s="91"/>
      <c r="LLJ23" s="91"/>
      <c r="LLK23" s="91"/>
      <c r="LLL23" s="91"/>
      <c r="LLM23" s="91"/>
      <c r="LLN23" s="91"/>
      <c r="LLO23" s="91"/>
      <c r="LLP23" s="91"/>
      <c r="LLQ23" s="91"/>
      <c r="LLR23" s="91"/>
      <c r="LLS23" s="91"/>
      <c r="LLT23" s="91"/>
      <c r="LLU23" s="91"/>
      <c r="LLV23" s="91"/>
      <c r="LLW23" s="91"/>
      <c r="LLX23" s="91"/>
      <c r="LLY23" s="91"/>
      <c r="LLZ23" s="91"/>
      <c r="LMA23" s="91"/>
      <c r="LMB23" s="91"/>
      <c r="LMC23" s="91"/>
      <c r="LMD23" s="91"/>
      <c r="LME23" s="91"/>
      <c r="LMF23" s="91"/>
      <c r="LMG23" s="91"/>
      <c r="LMH23" s="91"/>
      <c r="LMI23" s="91"/>
      <c r="LMJ23" s="91"/>
      <c r="LMK23" s="91"/>
      <c r="LML23" s="91"/>
      <c r="LMM23" s="91"/>
      <c r="LMN23" s="91"/>
      <c r="LMO23" s="91"/>
      <c r="LMP23" s="91"/>
      <c r="LMQ23" s="91"/>
      <c r="LMR23" s="91"/>
      <c r="LMS23" s="91"/>
      <c r="LMT23" s="91"/>
      <c r="LMU23" s="91"/>
      <c r="LMV23" s="91"/>
      <c r="LMW23" s="91"/>
      <c r="LMX23" s="91"/>
      <c r="LMY23" s="91"/>
      <c r="LMZ23" s="91"/>
      <c r="LNA23" s="91"/>
      <c r="LNB23" s="91"/>
      <c r="LNC23" s="91"/>
      <c r="LND23" s="91"/>
      <c r="LNE23" s="91"/>
      <c r="LNF23" s="91"/>
      <c r="LNG23" s="91"/>
      <c r="LNH23" s="91"/>
      <c r="LNI23" s="91"/>
      <c r="LNJ23" s="91"/>
      <c r="LNK23" s="91"/>
      <c r="LNL23" s="91"/>
      <c r="LNM23" s="91"/>
      <c r="LNN23" s="91"/>
      <c r="LNO23" s="91"/>
      <c r="LNP23" s="91"/>
      <c r="LNQ23" s="91"/>
      <c r="LNR23" s="91"/>
      <c r="LNS23" s="91"/>
      <c r="LNT23" s="91"/>
      <c r="LNU23" s="91"/>
      <c r="LNV23" s="91"/>
      <c r="LNW23" s="91"/>
      <c r="LNX23" s="91"/>
      <c r="LNY23" s="91"/>
      <c r="LNZ23" s="91"/>
      <c r="LOA23" s="91"/>
      <c r="LOB23" s="91"/>
      <c r="LOC23" s="91"/>
      <c r="LOD23" s="91"/>
      <c r="LOE23" s="91"/>
      <c r="LOF23" s="91"/>
      <c r="LOG23" s="91"/>
      <c r="LOH23" s="91"/>
      <c r="LOI23" s="91"/>
      <c r="LOJ23" s="91"/>
      <c r="LOK23" s="91"/>
      <c r="LOL23" s="91"/>
      <c r="LOM23" s="91"/>
      <c r="LON23" s="91"/>
      <c r="LOO23" s="91"/>
      <c r="LOP23" s="91"/>
      <c r="LOQ23" s="91"/>
      <c r="LOR23" s="91"/>
      <c r="LOS23" s="91"/>
      <c r="LOT23" s="91"/>
      <c r="LOU23" s="91"/>
      <c r="LOV23" s="91"/>
      <c r="LOW23" s="91"/>
      <c r="LOX23" s="91"/>
      <c r="LOY23" s="91"/>
      <c r="LOZ23" s="91"/>
      <c r="LPA23" s="91"/>
      <c r="LPB23" s="91"/>
      <c r="LPC23" s="91"/>
      <c r="LPD23" s="91"/>
      <c r="LPE23" s="91"/>
      <c r="LPF23" s="91"/>
      <c r="LPG23" s="91"/>
      <c r="LPH23" s="91"/>
      <c r="LPI23" s="91"/>
      <c r="LPJ23" s="91"/>
      <c r="LPK23" s="91"/>
      <c r="LPL23" s="91"/>
      <c r="LPM23" s="91"/>
      <c r="LPN23" s="91"/>
      <c r="LPO23" s="91"/>
      <c r="LPP23" s="91"/>
      <c r="LPQ23" s="91"/>
      <c r="LPR23" s="91"/>
      <c r="LPS23" s="91"/>
      <c r="LPT23" s="91"/>
      <c r="LPU23" s="91"/>
      <c r="LPV23" s="91"/>
      <c r="LPW23" s="91"/>
      <c r="LPX23" s="91"/>
      <c r="LPY23" s="91"/>
      <c r="LPZ23" s="91"/>
      <c r="LQA23" s="91"/>
      <c r="LQB23" s="91"/>
      <c r="LQC23" s="91"/>
      <c r="LQD23" s="91"/>
      <c r="LQE23" s="91"/>
      <c r="LQF23" s="91"/>
      <c r="LQG23" s="91"/>
      <c r="LQH23" s="91"/>
      <c r="LQI23" s="91"/>
      <c r="LQJ23" s="91"/>
      <c r="LQK23" s="91"/>
      <c r="LQL23" s="91"/>
      <c r="LQM23" s="91"/>
      <c r="LQN23" s="91"/>
      <c r="LQO23" s="91"/>
      <c r="LQP23" s="91"/>
      <c r="LQQ23" s="91"/>
      <c r="LQR23" s="91"/>
      <c r="LQS23" s="91"/>
      <c r="LQT23" s="91"/>
      <c r="LQU23" s="91"/>
      <c r="LQV23" s="91"/>
      <c r="LQW23" s="91"/>
      <c r="LQX23" s="91"/>
      <c r="LQY23" s="91"/>
      <c r="LQZ23" s="91"/>
      <c r="LRA23" s="91"/>
      <c r="LRB23" s="91"/>
      <c r="LRC23" s="91"/>
      <c r="LRD23" s="91"/>
      <c r="LRE23" s="91"/>
      <c r="LRF23" s="91"/>
      <c r="LRG23" s="91"/>
      <c r="LRH23" s="91"/>
      <c r="LRI23" s="91"/>
      <c r="LRJ23" s="91"/>
      <c r="LRK23" s="91"/>
      <c r="LRL23" s="91"/>
      <c r="LRM23" s="91"/>
      <c r="LRN23" s="91"/>
      <c r="LRO23" s="91"/>
      <c r="LRP23" s="91"/>
      <c r="LRQ23" s="91"/>
      <c r="LRR23" s="91"/>
      <c r="LRS23" s="91"/>
      <c r="LRT23" s="91"/>
      <c r="LRU23" s="91"/>
      <c r="LRV23" s="91"/>
      <c r="LRW23" s="91"/>
      <c r="LRX23" s="91"/>
      <c r="LRY23" s="91"/>
      <c r="LRZ23" s="91"/>
      <c r="LSA23" s="91"/>
      <c r="LSB23" s="91"/>
      <c r="LSC23" s="91"/>
      <c r="LSD23" s="91"/>
      <c r="LSE23" s="91"/>
      <c r="LSF23" s="91"/>
      <c r="LSG23" s="91"/>
      <c r="LSH23" s="91"/>
      <c r="LSI23" s="91"/>
      <c r="LSJ23" s="91"/>
      <c r="LSK23" s="91"/>
      <c r="LSL23" s="91"/>
      <c r="LSM23" s="91"/>
      <c r="LSN23" s="91"/>
      <c r="LSO23" s="91"/>
      <c r="LSP23" s="91"/>
      <c r="LSQ23" s="91"/>
      <c r="LSR23" s="91"/>
      <c r="LSS23" s="91"/>
      <c r="LST23" s="91"/>
      <c r="LSU23" s="91"/>
      <c r="LSV23" s="91"/>
      <c r="LSW23" s="91"/>
      <c r="LSX23" s="91"/>
      <c r="LSY23" s="91"/>
      <c r="LSZ23" s="91"/>
      <c r="LTA23" s="91"/>
      <c r="LTB23" s="91"/>
      <c r="LTC23" s="91"/>
      <c r="LTD23" s="91"/>
      <c r="LTE23" s="91"/>
      <c r="LTF23" s="91"/>
      <c r="LTG23" s="91"/>
      <c r="LTH23" s="91"/>
      <c r="LTI23" s="91"/>
      <c r="LTJ23" s="91"/>
      <c r="LTK23" s="91"/>
      <c r="LTL23" s="91"/>
      <c r="LTM23" s="91"/>
      <c r="LTN23" s="91"/>
      <c r="LTO23" s="91"/>
      <c r="LTP23" s="91"/>
      <c r="LTQ23" s="91"/>
      <c r="LTR23" s="91"/>
      <c r="LTS23" s="91"/>
      <c r="LTT23" s="91"/>
      <c r="LTU23" s="91"/>
      <c r="LTV23" s="91"/>
      <c r="LTW23" s="91"/>
      <c r="LTX23" s="91"/>
      <c r="LTY23" s="91"/>
      <c r="LTZ23" s="91"/>
      <c r="LUA23" s="91"/>
      <c r="LUB23" s="91"/>
      <c r="LUC23" s="91"/>
      <c r="LUD23" s="91"/>
      <c r="LUE23" s="91"/>
      <c r="LUF23" s="91"/>
      <c r="LUG23" s="91"/>
      <c r="LUH23" s="91"/>
      <c r="LUI23" s="91"/>
      <c r="LUJ23" s="91"/>
      <c r="LUK23" s="91"/>
      <c r="LUL23" s="91"/>
      <c r="LUM23" s="91"/>
      <c r="LUN23" s="91"/>
      <c r="LUO23" s="91"/>
      <c r="LUP23" s="91"/>
      <c r="LUQ23" s="91"/>
      <c r="LUR23" s="91"/>
      <c r="LUS23" s="91"/>
      <c r="LUT23" s="91"/>
      <c r="LUU23" s="91"/>
      <c r="LUV23" s="91"/>
      <c r="LUW23" s="91"/>
      <c r="LUX23" s="91"/>
      <c r="LUY23" s="91"/>
      <c r="LUZ23" s="91"/>
      <c r="LVA23" s="91"/>
      <c r="LVB23" s="91"/>
      <c r="LVC23" s="91"/>
      <c r="LVD23" s="91"/>
      <c r="LVE23" s="91"/>
      <c r="LVF23" s="91"/>
      <c r="LVG23" s="91"/>
      <c r="LVH23" s="91"/>
      <c r="LVI23" s="91"/>
      <c r="LVJ23" s="91"/>
      <c r="LVK23" s="91"/>
      <c r="LVL23" s="91"/>
      <c r="LVM23" s="91"/>
      <c r="LVN23" s="91"/>
      <c r="LVO23" s="91"/>
      <c r="LVP23" s="91"/>
      <c r="LVQ23" s="91"/>
      <c r="LVR23" s="91"/>
      <c r="LVS23" s="91"/>
      <c r="LVT23" s="91"/>
      <c r="LVU23" s="91"/>
      <c r="LVV23" s="91"/>
      <c r="LVW23" s="91"/>
      <c r="LVX23" s="91"/>
      <c r="LVY23" s="91"/>
      <c r="LVZ23" s="91"/>
      <c r="LWA23" s="91"/>
      <c r="LWB23" s="91"/>
      <c r="LWC23" s="91"/>
      <c r="LWD23" s="91"/>
      <c r="LWE23" s="91"/>
      <c r="LWF23" s="91"/>
      <c r="LWG23" s="91"/>
      <c r="LWH23" s="91"/>
      <c r="LWI23" s="91"/>
      <c r="LWJ23" s="91"/>
      <c r="LWK23" s="91"/>
      <c r="LWL23" s="91"/>
      <c r="LWM23" s="91"/>
      <c r="LWN23" s="91"/>
      <c r="LWO23" s="91"/>
      <c r="LWP23" s="91"/>
      <c r="LWQ23" s="91"/>
      <c r="LWR23" s="91"/>
      <c r="LWS23" s="91"/>
      <c r="LWT23" s="91"/>
      <c r="LWU23" s="91"/>
      <c r="LWV23" s="91"/>
      <c r="LWW23" s="91"/>
      <c r="LWX23" s="91"/>
      <c r="LWY23" s="91"/>
      <c r="LWZ23" s="91"/>
      <c r="LXA23" s="91"/>
      <c r="LXB23" s="91"/>
      <c r="LXC23" s="91"/>
      <c r="LXD23" s="91"/>
      <c r="LXE23" s="91"/>
      <c r="LXF23" s="91"/>
      <c r="LXG23" s="91"/>
      <c r="LXH23" s="91"/>
      <c r="LXI23" s="91"/>
      <c r="LXJ23" s="91"/>
      <c r="LXK23" s="91"/>
      <c r="LXL23" s="91"/>
      <c r="LXM23" s="91"/>
      <c r="LXN23" s="91"/>
      <c r="LXO23" s="91"/>
      <c r="LXP23" s="91"/>
      <c r="LXQ23" s="91"/>
      <c r="LXR23" s="91"/>
      <c r="LXS23" s="91"/>
      <c r="LXT23" s="91"/>
      <c r="LXU23" s="91"/>
      <c r="LXV23" s="91"/>
      <c r="LXW23" s="91"/>
      <c r="LXX23" s="91"/>
      <c r="LXY23" s="91"/>
      <c r="LXZ23" s="91"/>
      <c r="LYA23" s="91"/>
      <c r="LYB23" s="91"/>
      <c r="LYC23" s="91"/>
      <c r="LYD23" s="91"/>
      <c r="LYE23" s="91"/>
      <c r="LYF23" s="91"/>
      <c r="LYG23" s="91"/>
      <c r="LYH23" s="91"/>
      <c r="LYI23" s="91"/>
      <c r="LYJ23" s="91"/>
      <c r="LYK23" s="91"/>
      <c r="LYL23" s="91"/>
      <c r="LYM23" s="91"/>
      <c r="LYN23" s="91"/>
      <c r="LYO23" s="91"/>
      <c r="LYP23" s="91"/>
      <c r="LYQ23" s="91"/>
      <c r="LYR23" s="91"/>
      <c r="LYS23" s="91"/>
      <c r="LYT23" s="91"/>
      <c r="LYU23" s="91"/>
      <c r="LYV23" s="91"/>
      <c r="LYW23" s="91"/>
      <c r="LYX23" s="91"/>
      <c r="LYY23" s="91"/>
      <c r="LYZ23" s="91"/>
      <c r="LZA23" s="91"/>
      <c r="LZB23" s="91"/>
      <c r="LZC23" s="91"/>
      <c r="LZD23" s="91"/>
      <c r="LZE23" s="91"/>
      <c r="LZF23" s="91"/>
      <c r="LZG23" s="91"/>
      <c r="LZH23" s="91"/>
      <c r="LZI23" s="91"/>
      <c r="LZJ23" s="91"/>
      <c r="LZK23" s="91"/>
      <c r="LZL23" s="91"/>
      <c r="LZM23" s="91"/>
      <c r="LZN23" s="91"/>
      <c r="LZO23" s="91"/>
      <c r="LZP23" s="91"/>
      <c r="LZQ23" s="91"/>
      <c r="LZR23" s="91"/>
      <c r="LZS23" s="91"/>
      <c r="LZT23" s="91"/>
      <c r="LZU23" s="91"/>
      <c r="LZV23" s="91"/>
      <c r="LZW23" s="91"/>
      <c r="LZX23" s="91"/>
      <c r="LZY23" s="91"/>
      <c r="LZZ23" s="91"/>
      <c r="MAA23" s="91"/>
      <c r="MAB23" s="91"/>
      <c r="MAC23" s="91"/>
      <c r="MAD23" s="91"/>
      <c r="MAE23" s="91"/>
      <c r="MAF23" s="91"/>
      <c r="MAG23" s="91"/>
      <c r="MAH23" s="91"/>
      <c r="MAI23" s="91"/>
      <c r="MAJ23" s="91"/>
      <c r="MAK23" s="91"/>
      <c r="MAL23" s="91"/>
      <c r="MAM23" s="91"/>
      <c r="MAN23" s="91"/>
      <c r="MAO23" s="91"/>
      <c r="MAP23" s="91"/>
      <c r="MAQ23" s="91"/>
      <c r="MAR23" s="91"/>
      <c r="MAS23" s="91"/>
      <c r="MAT23" s="91"/>
      <c r="MAU23" s="91"/>
      <c r="MAV23" s="91"/>
      <c r="MAW23" s="91"/>
      <c r="MAX23" s="91"/>
      <c r="MAY23" s="91"/>
      <c r="MAZ23" s="91"/>
      <c r="MBA23" s="91"/>
      <c r="MBB23" s="91"/>
      <c r="MBC23" s="91"/>
      <c r="MBD23" s="91"/>
      <c r="MBE23" s="91"/>
      <c r="MBF23" s="91"/>
      <c r="MBG23" s="91"/>
      <c r="MBH23" s="91"/>
      <c r="MBI23" s="91"/>
      <c r="MBJ23" s="91"/>
      <c r="MBK23" s="91"/>
      <c r="MBL23" s="91"/>
      <c r="MBM23" s="91"/>
      <c r="MBN23" s="91"/>
      <c r="MBO23" s="91"/>
      <c r="MBP23" s="91"/>
      <c r="MBQ23" s="91"/>
      <c r="MBR23" s="91"/>
      <c r="MBS23" s="91"/>
      <c r="MBT23" s="91"/>
      <c r="MBU23" s="91"/>
      <c r="MBV23" s="91"/>
      <c r="MBW23" s="91"/>
      <c r="MBX23" s="91"/>
      <c r="MBY23" s="91"/>
      <c r="MBZ23" s="91"/>
      <c r="MCA23" s="91"/>
      <c r="MCB23" s="91"/>
      <c r="MCC23" s="91"/>
      <c r="MCD23" s="91"/>
      <c r="MCE23" s="91"/>
      <c r="MCF23" s="91"/>
      <c r="MCG23" s="91"/>
      <c r="MCH23" s="91"/>
      <c r="MCI23" s="91"/>
      <c r="MCJ23" s="91"/>
      <c r="MCK23" s="91"/>
      <c r="MCL23" s="91"/>
      <c r="MCM23" s="91"/>
      <c r="MCN23" s="91"/>
      <c r="MCO23" s="91"/>
      <c r="MCP23" s="91"/>
      <c r="MCQ23" s="91"/>
      <c r="MCR23" s="91"/>
      <c r="MCS23" s="91"/>
      <c r="MCT23" s="91"/>
      <c r="MCU23" s="91"/>
      <c r="MCV23" s="91"/>
      <c r="MCW23" s="91"/>
      <c r="MCX23" s="91"/>
      <c r="MCY23" s="91"/>
      <c r="MCZ23" s="91"/>
      <c r="MDA23" s="91"/>
      <c r="MDB23" s="91"/>
      <c r="MDC23" s="91"/>
      <c r="MDD23" s="91"/>
      <c r="MDE23" s="91"/>
      <c r="MDF23" s="91"/>
      <c r="MDG23" s="91"/>
      <c r="MDH23" s="91"/>
      <c r="MDI23" s="91"/>
      <c r="MDJ23" s="91"/>
      <c r="MDK23" s="91"/>
      <c r="MDL23" s="91"/>
      <c r="MDM23" s="91"/>
      <c r="MDN23" s="91"/>
      <c r="MDO23" s="91"/>
      <c r="MDP23" s="91"/>
      <c r="MDQ23" s="91"/>
      <c r="MDR23" s="91"/>
      <c r="MDS23" s="91"/>
      <c r="MDT23" s="91"/>
      <c r="MDU23" s="91"/>
      <c r="MDV23" s="91"/>
      <c r="MDW23" s="91"/>
      <c r="MDX23" s="91"/>
      <c r="MDY23" s="91"/>
      <c r="MDZ23" s="91"/>
      <c r="MEA23" s="91"/>
      <c r="MEB23" s="91"/>
      <c r="MEC23" s="91"/>
      <c r="MED23" s="91"/>
      <c r="MEE23" s="91"/>
      <c r="MEF23" s="91"/>
      <c r="MEG23" s="91"/>
      <c r="MEH23" s="91"/>
      <c r="MEI23" s="91"/>
      <c r="MEJ23" s="91"/>
      <c r="MEK23" s="91"/>
      <c r="MEL23" s="91"/>
      <c r="MEM23" s="91"/>
      <c r="MEN23" s="91"/>
      <c r="MEO23" s="91"/>
      <c r="MEP23" s="91"/>
      <c r="MEQ23" s="91"/>
      <c r="MER23" s="91"/>
      <c r="MES23" s="91"/>
      <c r="MET23" s="91"/>
      <c r="MEU23" s="91"/>
      <c r="MEV23" s="91"/>
      <c r="MEW23" s="91"/>
      <c r="MEX23" s="91"/>
      <c r="MEY23" s="91"/>
      <c r="MEZ23" s="91"/>
      <c r="MFA23" s="91"/>
      <c r="MFB23" s="91"/>
      <c r="MFC23" s="91"/>
      <c r="MFD23" s="91"/>
      <c r="MFE23" s="91"/>
      <c r="MFF23" s="91"/>
      <c r="MFG23" s="91"/>
      <c r="MFH23" s="91"/>
      <c r="MFI23" s="91"/>
      <c r="MFJ23" s="91"/>
      <c r="MFK23" s="91"/>
      <c r="MFL23" s="91"/>
      <c r="MFM23" s="91"/>
      <c r="MFN23" s="91"/>
      <c r="MFO23" s="91"/>
      <c r="MFP23" s="91"/>
      <c r="MFQ23" s="91"/>
      <c r="MFR23" s="91"/>
      <c r="MFS23" s="91"/>
      <c r="MFT23" s="91"/>
      <c r="MFU23" s="91"/>
      <c r="MFV23" s="91"/>
      <c r="MFW23" s="91"/>
      <c r="MFX23" s="91"/>
      <c r="MFY23" s="91"/>
      <c r="MFZ23" s="91"/>
      <c r="MGA23" s="91"/>
      <c r="MGB23" s="91"/>
      <c r="MGC23" s="91"/>
      <c r="MGD23" s="91"/>
      <c r="MGE23" s="91"/>
      <c r="MGF23" s="91"/>
      <c r="MGG23" s="91"/>
      <c r="MGH23" s="91"/>
      <c r="MGI23" s="91"/>
      <c r="MGJ23" s="91"/>
      <c r="MGK23" s="91"/>
      <c r="MGL23" s="91"/>
      <c r="MGM23" s="91"/>
      <c r="MGN23" s="91"/>
      <c r="MGO23" s="91"/>
      <c r="MGP23" s="91"/>
      <c r="MGQ23" s="91"/>
      <c r="MGR23" s="91"/>
      <c r="MGS23" s="91"/>
      <c r="MGT23" s="91"/>
      <c r="MGU23" s="91"/>
      <c r="MGV23" s="91"/>
      <c r="MGW23" s="91"/>
      <c r="MGX23" s="91"/>
      <c r="MGY23" s="91"/>
      <c r="MGZ23" s="91"/>
      <c r="MHA23" s="91"/>
      <c r="MHB23" s="91"/>
      <c r="MHC23" s="91"/>
      <c r="MHD23" s="91"/>
      <c r="MHE23" s="91"/>
      <c r="MHF23" s="91"/>
      <c r="MHG23" s="91"/>
      <c r="MHH23" s="91"/>
      <c r="MHI23" s="91"/>
      <c r="MHJ23" s="91"/>
      <c r="MHK23" s="91"/>
      <c r="MHL23" s="91"/>
      <c r="MHM23" s="91"/>
      <c r="MHN23" s="91"/>
      <c r="MHO23" s="91"/>
      <c r="MHP23" s="91"/>
      <c r="MHQ23" s="91"/>
      <c r="MHR23" s="91"/>
      <c r="MHS23" s="91"/>
      <c r="MHT23" s="91"/>
      <c r="MHU23" s="91"/>
      <c r="MHV23" s="91"/>
      <c r="MHW23" s="91"/>
      <c r="MHX23" s="91"/>
      <c r="MHY23" s="91"/>
      <c r="MHZ23" s="91"/>
      <c r="MIA23" s="91"/>
      <c r="MIB23" s="91"/>
      <c r="MIC23" s="91"/>
      <c r="MID23" s="91"/>
      <c r="MIE23" s="91"/>
      <c r="MIF23" s="91"/>
      <c r="MIG23" s="91"/>
      <c r="MIH23" s="91"/>
      <c r="MII23" s="91"/>
      <c r="MIJ23" s="91"/>
      <c r="MIK23" s="91"/>
      <c r="MIL23" s="91"/>
      <c r="MIM23" s="91"/>
      <c r="MIN23" s="91"/>
      <c r="MIO23" s="91"/>
      <c r="MIP23" s="91"/>
      <c r="MIQ23" s="91"/>
      <c r="MIR23" s="91"/>
      <c r="MIS23" s="91"/>
      <c r="MIT23" s="91"/>
      <c r="MIU23" s="91"/>
      <c r="MIV23" s="91"/>
      <c r="MIW23" s="91"/>
      <c r="MIX23" s="91"/>
      <c r="MIY23" s="91"/>
      <c r="MIZ23" s="91"/>
      <c r="MJA23" s="91"/>
      <c r="MJB23" s="91"/>
      <c r="MJC23" s="91"/>
      <c r="MJD23" s="91"/>
      <c r="MJE23" s="91"/>
      <c r="MJF23" s="91"/>
      <c r="MJG23" s="91"/>
      <c r="MJH23" s="91"/>
      <c r="MJI23" s="91"/>
      <c r="MJJ23" s="91"/>
      <c r="MJK23" s="91"/>
      <c r="MJL23" s="91"/>
      <c r="MJM23" s="91"/>
      <c r="MJN23" s="91"/>
      <c r="MJO23" s="91"/>
      <c r="MJP23" s="91"/>
      <c r="MJQ23" s="91"/>
      <c r="MJR23" s="91"/>
      <c r="MJS23" s="91"/>
      <c r="MJT23" s="91"/>
      <c r="MJU23" s="91"/>
      <c r="MJV23" s="91"/>
      <c r="MJW23" s="91"/>
      <c r="MJX23" s="91"/>
      <c r="MJY23" s="91"/>
      <c r="MJZ23" s="91"/>
      <c r="MKA23" s="91"/>
      <c r="MKB23" s="91"/>
      <c r="MKC23" s="91"/>
      <c r="MKD23" s="91"/>
      <c r="MKE23" s="91"/>
      <c r="MKF23" s="91"/>
      <c r="MKG23" s="91"/>
      <c r="MKH23" s="91"/>
      <c r="MKI23" s="91"/>
      <c r="MKJ23" s="91"/>
      <c r="MKK23" s="91"/>
      <c r="MKL23" s="91"/>
      <c r="MKM23" s="91"/>
      <c r="MKN23" s="91"/>
      <c r="MKO23" s="91"/>
      <c r="MKP23" s="91"/>
      <c r="MKQ23" s="91"/>
      <c r="MKR23" s="91"/>
      <c r="MKS23" s="91"/>
      <c r="MKT23" s="91"/>
      <c r="MKU23" s="91"/>
      <c r="MKV23" s="91"/>
      <c r="MKW23" s="91"/>
      <c r="MKX23" s="91"/>
      <c r="MKY23" s="91"/>
      <c r="MKZ23" s="91"/>
      <c r="MLA23" s="91"/>
      <c r="MLB23" s="91"/>
      <c r="MLC23" s="91"/>
      <c r="MLD23" s="91"/>
      <c r="MLE23" s="91"/>
      <c r="MLF23" s="91"/>
      <c r="MLG23" s="91"/>
      <c r="MLH23" s="91"/>
      <c r="MLI23" s="91"/>
      <c r="MLJ23" s="91"/>
      <c r="MLK23" s="91"/>
      <c r="MLL23" s="91"/>
      <c r="MLM23" s="91"/>
      <c r="MLN23" s="91"/>
      <c r="MLO23" s="91"/>
      <c r="MLP23" s="91"/>
      <c r="MLQ23" s="91"/>
      <c r="MLR23" s="91"/>
      <c r="MLS23" s="91"/>
      <c r="MLT23" s="91"/>
      <c r="MLU23" s="91"/>
      <c r="MLV23" s="91"/>
      <c r="MLW23" s="91"/>
      <c r="MLX23" s="91"/>
      <c r="MLY23" s="91"/>
      <c r="MLZ23" s="91"/>
      <c r="MMA23" s="91"/>
      <c r="MMB23" s="91"/>
      <c r="MMC23" s="91"/>
      <c r="MMD23" s="91"/>
      <c r="MME23" s="91"/>
      <c r="MMF23" s="91"/>
      <c r="MMG23" s="91"/>
      <c r="MMH23" s="91"/>
      <c r="MMI23" s="91"/>
      <c r="MMJ23" s="91"/>
      <c r="MMK23" s="91"/>
      <c r="MML23" s="91"/>
      <c r="MMM23" s="91"/>
      <c r="MMN23" s="91"/>
      <c r="MMO23" s="91"/>
      <c r="MMP23" s="91"/>
      <c r="MMQ23" s="91"/>
      <c r="MMR23" s="91"/>
      <c r="MMS23" s="91"/>
      <c r="MMT23" s="91"/>
      <c r="MMU23" s="91"/>
      <c r="MMV23" s="91"/>
      <c r="MMW23" s="91"/>
      <c r="MMX23" s="91"/>
      <c r="MMY23" s="91"/>
      <c r="MMZ23" s="91"/>
      <c r="MNA23" s="91"/>
      <c r="MNB23" s="91"/>
      <c r="MNC23" s="91"/>
      <c r="MND23" s="91"/>
      <c r="MNE23" s="91"/>
      <c r="MNF23" s="91"/>
      <c r="MNG23" s="91"/>
      <c r="MNH23" s="91"/>
      <c r="MNI23" s="91"/>
      <c r="MNJ23" s="91"/>
      <c r="MNK23" s="91"/>
      <c r="MNL23" s="91"/>
      <c r="MNM23" s="91"/>
      <c r="MNN23" s="91"/>
      <c r="MNO23" s="91"/>
      <c r="MNP23" s="91"/>
      <c r="MNQ23" s="91"/>
      <c r="MNR23" s="91"/>
      <c r="MNS23" s="91"/>
      <c r="MNT23" s="91"/>
      <c r="MNU23" s="91"/>
      <c r="MNV23" s="91"/>
      <c r="MNW23" s="91"/>
      <c r="MNX23" s="91"/>
      <c r="MNY23" s="91"/>
      <c r="MNZ23" s="91"/>
      <c r="MOA23" s="91"/>
      <c r="MOB23" s="91"/>
      <c r="MOC23" s="91"/>
      <c r="MOD23" s="91"/>
      <c r="MOE23" s="91"/>
      <c r="MOF23" s="91"/>
      <c r="MOG23" s="91"/>
      <c r="MOH23" s="91"/>
      <c r="MOI23" s="91"/>
      <c r="MOJ23" s="91"/>
      <c r="MOK23" s="91"/>
      <c r="MOL23" s="91"/>
      <c r="MOM23" s="91"/>
      <c r="MON23" s="91"/>
      <c r="MOO23" s="91"/>
      <c r="MOP23" s="91"/>
      <c r="MOQ23" s="91"/>
      <c r="MOR23" s="91"/>
      <c r="MOS23" s="91"/>
      <c r="MOT23" s="91"/>
      <c r="MOU23" s="91"/>
      <c r="MOV23" s="91"/>
      <c r="MOW23" s="91"/>
      <c r="MOX23" s="91"/>
      <c r="MOY23" s="91"/>
      <c r="MOZ23" s="91"/>
      <c r="MPA23" s="91"/>
      <c r="MPB23" s="91"/>
      <c r="MPC23" s="91"/>
      <c r="MPD23" s="91"/>
      <c r="MPE23" s="91"/>
      <c r="MPF23" s="91"/>
      <c r="MPG23" s="91"/>
      <c r="MPH23" s="91"/>
      <c r="MPI23" s="91"/>
      <c r="MPJ23" s="91"/>
      <c r="MPK23" s="91"/>
      <c r="MPL23" s="91"/>
      <c r="MPM23" s="91"/>
      <c r="MPN23" s="91"/>
      <c r="MPO23" s="91"/>
      <c r="MPP23" s="91"/>
      <c r="MPQ23" s="91"/>
      <c r="MPR23" s="91"/>
      <c r="MPS23" s="91"/>
      <c r="MPT23" s="91"/>
      <c r="MPU23" s="91"/>
      <c r="MPV23" s="91"/>
      <c r="MPW23" s="91"/>
      <c r="MPX23" s="91"/>
      <c r="MPY23" s="91"/>
      <c r="MPZ23" s="91"/>
      <c r="MQA23" s="91"/>
      <c r="MQB23" s="91"/>
      <c r="MQC23" s="91"/>
      <c r="MQD23" s="91"/>
      <c r="MQE23" s="91"/>
      <c r="MQF23" s="91"/>
      <c r="MQG23" s="91"/>
      <c r="MQH23" s="91"/>
      <c r="MQI23" s="91"/>
      <c r="MQJ23" s="91"/>
      <c r="MQK23" s="91"/>
      <c r="MQL23" s="91"/>
      <c r="MQM23" s="91"/>
      <c r="MQN23" s="91"/>
      <c r="MQO23" s="91"/>
      <c r="MQP23" s="91"/>
      <c r="MQQ23" s="91"/>
      <c r="MQR23" s="91"/>
      <c r="MQS23" s="91"/>
      <c r="MQT23" s="91"/>
      <c r="MQU23" s="91"/>
      <c r="MQV23" s="91"/>
      <c r="MQW23" s="91"/>
      <c r="MQX23" s="91"/>
      <c r="MQY23" s="91"/>
      <c r="MQZ23" s="91"/>
      <c r="MRA23" s="91"/>
      <c r="MRB23" s="91"/>
      <c r="MRC23" s="91"/>
      <c r="MRD23" s="91"/>
      <c r="MRE23" s="91"/>
      <c r="MRF23" s="91"/>
      <c r="MRG23" s="91"/>
      <c r="MRH23" s="91"/>
      <c r="MRI23" s="91"/>
      <c r="MRJ23" s="91"/>
      <c r="MRK23" s="91"/>
      <c r="MRL23" s="91"/>
      <c r="MRM23" s="91"/>
      <c r="MRN23" s="91"/>
      <c r="MRO23" s="91"/>
      <c r="MRP23" s="91"/>
      <c r="MRQ23" s="91"/>
      <c r="MRR23" s="91"/>
      <c r="MRS23" s="91"/>
      <c r="MRT23" s="91"/>
      <c r="MRU23" s="91"/>
      <c r="MRV23" s="91"/>
      <c r="MRW23" s="91"/>
      <c r="MRX23" s="91"/>
      <c r="MRY23" s="91"/>
      <c r="MRZ23" s="91"/>
      <c r="MSA23" s="91"/>
      <c r="MSB23" s="91"/>
      <c r="MSC23" s="91"/>
      <c r="MSD23" s="91"/>
      <c r="MSE23" s="91"/>
      <c r="MSF23" s="91"/>
      <c r="MSG23" s="91"/>
      <c r="MSH23" s="91"/>
      <c r="MSI23" s="91"/>
      <c r="MSJ23" s="91"/>
      <c r="MSK23" s="91"/>
      <c r="MSL23" s="91"/>
      <c r="MSM23" s="91"/>
      <c r="MSN23" s="91"/>
      <c r="MSO23" s="91"/>
      <c r="MSP23" s="91"/>
      <c r="MSQ23" s="91"/>
      <c r="MSR23" s="91"/>
      <c r="MSS23" s="91"/>
      <c r="MST23" s="91"/>
      <c r="MSU23" s="91"/>
      <c r="MSV23" s="91"/>
      <c r="MSW23" s="91"/>
      <c r="MSX23" s="91"/>
      <c r="MSY23" s="91"/>
      <c r="MSZ23" s="91"/>
      <c r="MTA23" s="91"/>
      <c r="MTB23" s="91"/>
      <c r="MTC23" s="91"/>
      <c r="MTD23" s="91"/>
      <c r="MTE23" s="91"/>
      <c r="MTF23" s="91"/>
      <c r="MTG23" s="91"/>
      <c r="MTH23" s="91"/>
      <c r="MTI23" s="91"/>
      <c r="MTJ23" s="91"/>
      <c r="MTK23" s="91"/>
      <c r="MTL23" s="91"/>
      <c r="MTM23" s="91"/>
      <c r="MTN23" s="91"/>
      <c r="MTO23" s="91"/>
      <c r="MTP23" s="91"/>
      <c r="MTQ23" s="91"/>
      <c r="MTR23" s="91"/>
      <c r="MTS23" s="91"/>
      <c r="MTT23" s="91"/>
      <c r="MTU23" s="91"/>
      <c r="MTV23" s="91"/>
      <c r="MTW23" s="91"/>
      <c r="MTX23" s="91"/>
      <c r="MTY23" s="91"/>
      <c r="MTZ23" s="91"/>
      <c r="MUA23" s="91"/>
      <c r="MUB23" s="91"/>
      <c r="MUC23" s="91"/>
      <c r="MUD23" s="91"/>
      <c r="MUE23" s="91"/>
      <c r="MUF23" s="91"/>
      <c r="MUG23" s="91"/>
      <c r="MUH23" s="91"/>
      <c r="MUI23" s="91"/>
      <c r="MUJ23" s="91"/>
      <c r="MUK23" s="91"/>
      <c r="MUL23" s="91"/>
      <c r="MUM23" s="91"/>
      <c r="MUN23" s="91"/>
      <c r="MUO23" s="91"/>
      <c r="MUP23" s="91"/>
      <c r="MUQ23" s="91"/>
      <c r="MUR23" s="91"/>
      <c r="MUS23" s="91"/>
      <c r="MUT23" s="91"/>
      <c r="MUU23" s="91"/>
      <c r="MUV23" s="91"/>
      <c r="MUW23" s="91"/>
      <c r="MUX23" s="91"/>
      <c r="MUY23" s="91"/>
      <c r="MUZ23" s="91"/>
      <c r="MVA23" s="91"/>
      <c r="MVB23" s="91"/>
      <c r="MVC23" s="91"/>
      <c r="MVD23" s="91"/>
      <c r="MVE23" s="91"/>
      <c r="MVF23" s="91"/>
      <c r="MVG23" s="91"/>
      <c r="MVH23" s="91"/>
      <c r="MVI23" s="91"/>
      <c r="MVJ23" s="91"/>
      <c r="MVK23" s="91"/>
      <c r="MVL23" s="91"/>
      <c r="MVM23" s="91"/>
      <c r="MVN23" s="91"/>
      <c r="MVO23" s="91"/>
      <c r="MVP23" s="91"/>
      <c r="MVQ23" s="91"/>
      <c r="MVR23" s="91"/>
      <c r="MVS23" s="91"/>
      <c r="MVT23" s="91"/>
      <c r="MVU23" s="91"/>
      <c r="MVV23" s="91"/>
      <c r="MVW23" s="91"/>
      <c r="MVX23" s="91"/>
      <c r="MVY23" s="91"/>
      <c r="MVZ23" s="91"/>
      <c r="MWA23" s="91"/>
      <c r="MWB23" s="91"/>
      <c r="MWC23" s="91"/>
      <c r="MWD23" s="91"/>
      <c r="MWE23" s="91"/>
      <c r="MWF23" s="91"/>
      <c r="MWG23" s="91"/>
      <c r="MWH23" s="91"/>
      <c r="MWI23" s="91"/>
      <c r="MWJ23" s="91"/>
      <c r="MWK23" s="91"/>
      <c r="MWL23" s="91"/>
      <c r="MWM23" s="91"/>
      <c r="MWN23" s="91"/>
      <c r="MWO23" s="91"/>
      <c r="MWP23" s="91"/>
      <c r="MWQ23" s="91"/>
      <c r="MWR23" s="91"/>
      <c r="MWS23" s="91"/>
      <c r="MWT23" s="91"/>
      <c r="MWU23" s="91"/>
      <c r="MWV23" s="91"/>
      <c r="MWW23" s="91"/>
      <c r="MWX23" s="91"/>
      <c r="MWY23" s="91"/>
      <c r="MWZ23" s="91"/>
      <c r="MXA23" s="91"/>
      <c r="MXB23" s="91"/>
      <c r="MXC23" s="91"/>
      <c r="MXD23" s="91"/>
      <c r="MXE23" s="91"/>
      <c r="MXF23" s="91"/>
      <c r="MXG23" s="91"/>
      <c r="MXH23" s="91"/>
      <c r="MXI23" s="91"/>
      <c r="MXJ23" s="91"/>
      <c r="MXK23" s="91"/>
      <c r="MXL23" s="91"/>
      <c r="MXM23" s="91"/>
      <c r="MXN23" s="91"/>
      <c r="MXO23" s="91"/>
      <c r="MXP23" s="91"/>
      <c r="MXQ23" s="91"/>
      <c r="MXR23" s="91"/>
      <c r="MXS23" s="91"/>
      <c r="MXT23" s="91"/>
      <c r="MXU23" s="91"/>
      <c r="MXV23" s="91"/>
      <c r="MXW23" s="91"/>
      <c r="MXX23" s="91"/>
      <c r="MXY23" s="91"/>
      <c r="MXZ23" s="91"/>
      <c r="MYA23" s="91"/>
      <c r="MYB23" s="91"/>
      <c r="MYC23" s="91"/>
      <c r="MYD23" s="91"/>
      <c r="MYE23" s="91"/>
      <c r="MYF23" s="91"/>
      <c r="MYG23" s="91"/>
      <c r="MYH23" s="91"/>
      <c r="MYI23" s="91"/>
      <c r="MYJ23" s="91"/>
      <c r="MYK23" s="91"/>
      <c r="MYL23" s="91"/>
      <c r="MYM23" s="91"/>
      <c r="MYN23" s="91"/>
      <c r="MYO23" s="91"/>
      <c r="MYP23" s="91"/>
      <c r="MYQ23" s="91"/>
      <c r="MYR23" s="91"/>
      <c r="MYS23" s="91"/>
      <c r="MYT23" s="91"/>
      <c r="MYU23" s="91"/>
      <c r="MYV23" s="91"/>
      <c r="MYW23" s="91"/>
      <c r="MYX23" s="91"/>
      <c r="MYY23" s="91"/>
      <c r="MYZ23" s="91"/>
      <c r="MZA23" s="91"/>
      <c r="MZB23" s="91"/>
      <c r="MZC23" s="91"/>
      <c r="MZD23" s="91"/>
      <c r="MZE23" s="91"/>
      <c r="MZF23" s="91"/>
      <c r="MZG23" s="91"/>
      <c r="MZH23" s="91"/>
      <c r="MZI23" s="91"/>
      <c r="MZJ23" s="91"/>
      <c r="MZK23" s="91"/>
      <c r="MZL23" s="91"/>
      <c r="MZM23" s="91"/>
      <c r="MZN23" s="91"/>
      <c r="MZO23" s="91"/>
      <c r="MZP23" s="91"/>
      <c r="MZQ23" s="91"/>
      <c r="MZR23" s="91"/>
      <c r="MZS23" s="91"/>
      <c r="MZT23" s="91"/>
      <c r="MZU23" s="91"/>
      <c r="MZV23" s="91"/>
      <c r="MZW23" s="91"/>
      <c r="MZX23" s="91"/>
      <c r="MZY23" s="91"/>
      <c r="MZZ23" s="91"/>
      <c r="NAA23" s="91"/>
      <c r="NAB23" s="91"/>
      <c r="NAC23" s="91"/>
      <c r="NAD23" s="91"/>
      <c r="NAE23" s="91"/>
      <c r="NAF23" s="91"/>
      <c r="NAG23" s="91"/>
      <c r="NAH23" s="91"/>
      <c r="NAI23" s="91"/>
      <c r="NAJ23" s="91"/>
      <c r="NAK23" s="91"/>
      <c r="NAL23" s="91"/>
      <c r="NAM23" s="91"/>
      <c r="NAN23" s="91"/>
      <c r="NAO23" s="91"/>
      <c r="NAP23" s="91"/>
      <c r="NAQ23" s="91"/>
      <c r="NAR23" s="91"/>
      <c r="NAS23" s="91"/>
      <c r="NAT23" s="91"/>
      <c r="NAU23" s="91"/>
      <c r="NAV23" s="91"/>
      <c r="NAW23" s="91"/>
      <c r="NAX23" s="91"/>
      <c r="NAY23" s="91"/>
      <c r="NAZ23" s="91"/>
      <c r="NBA23" s="91"/>
      <c r="NBB23" s="91"/>
      <c r="NBC23" s="91"/>
      <c r="NBD23" s="91"/>
      <c r="NBE23" s="91"/>
      <c r="NBF23" s="91"/>
      <c r="NBG23" s="91"/>
      <c r="NBH23" s="91"/>
      <c r="NBI23" s="91"/>
      <c r="NBJ23" s="91"/>
      <c r="NBK23" s="91"/>
      <c r="NBL23" s="91"/>
      <c r="NBM23" s="91"/>
      <c r="NBN23" s="91"/>
      <c r="NBO23" s="91"/>
      <c r="NBP23" s="91"/>
      <c r="NBQ23" s="91"/>
      <c r="NBR23" s="91"/>
      <c r="NBS23" s="91"/>
      <c r="NBT23" s="91"/>
      <c r="NBU23" s="91"/>
      <c r="NBV23" s="91"/>
      <c r="NBW23" s="91"/>
      <c r="NBX23" s="91"/>
      <c r="NBY23" s="91"/>
      <c r="NBZ23" s="91"/>
      <c r="NCA23" s="91"/>
      <c r="NCB23" s="91"/>
      <c r="NCC23" s="91"/>
      <c r="NCD23" s="91"/>
      <c r="NCE23" s="91"/>
      <c r="NCF23" s="91"/>
      <c r="NCG23" s="91"/>
      <c r="NCH23" s="91"/>
      <c r="NCI23" s="91"/>
      <c r="NCJ23" s="91"/>
      <c r="NCK23" s="91"/>
      <c r="NCL23" s="91"/>
      <c r="NCM23" s="91"/>
      <c r="NCN23" s="91"/>
      <c r="NCO23" s="91"/>
      <c r="NCP23" s="91"/>
      <c r="NCQ23" s="91"/>
      <c r="NCR23" s="91"/>
      <c r="NCS23" s="91"/>
      <c r="NCT23" s="91"/>
      <c r="NCU23" s="91"/>
      <c r="NCV23" s="91"/>
      <c r="NCW23" s="91"/>
      <c r="NCX23" s="91"/>
      <c r="NCY23" s="91"/>
      <c r="NCZ23" s="91"/>
      <c r="NDA23" s="91"/>
      <c r="NDB23" s="91"/>
      <c r="NDC23" s="91"/>
      <c r="NDD23" s="91"/>
      <c r="NDE23" s="91"/>
      <c r="NDF23" s="91"/>
      <c r="NDG23" s="91"/>
      <c r="NDH23" s="91"/>
      <c r="NDI23" s="91"/>
      <c r="NDJ23" s="91"/>
      <c r="NDK23" s="91"/>
      <c r="NDL23" s="91"/>
      <c r="NDM23" s="91"/>
      <c r="NDN23" s="91"/>
      <c r="NDO23" s="91"/>
      <c r="NDP23" s="91"/>
      <c r="NDQ23" s="91"/>
      <c r="NDR23" s="91"/>
      <c r="NDS23" s="91"/>
      <c r="NDT23" s="91"/>
      <c r="NDU23" s="91"/>
      <c r="NDV23" s="91"/>
      <c r="NDW23" s="91"/>
      <c r="NDX23" s="91"/>
      <c r="NDY23" s="91"/>
      <c r="NDZ23" s="91"/>
      <c r="NEA23" s="91"/>
      <c r="NEB23" s="91"/>
      <c r="NEC23" s="91"/>
      <c r="NED23" s="91"/>
      <c r="NEE23" s="91"/>
      <c r="NEF23" s="91"/>
      <c r="NEG23" s="91"/>
      <c r="NEH23" s="91"/>
      <c r="NEI23" s="91"/>
      <c r="NEJ23" s="91"/>
      <c r="NEK23" s="91"/>
      <c r="NEL23" s="91"/>
      <c r="NEM23" s="91"/>
      <c r="NEN23" s="91"/>
      <c r="NEO23" s="91"/>
      <c r="NEP23" s="91"/>
      <c r="NEQ23" s="91"/>
      <c r="NER23" s="91"/>
      <c r="NES23" s="91"/>
      <c r="NET23" s="91"/>
      <c r="NEU23" s="91"/>
      <c r="NEV23" s="91"/>
      <c r="NEW23" s="91"/>
      <c r="NEX23" s="91"/>
      <c r="NEY23" s="91"/>
      <c r="NEZ23" s="91"/>
      <c r="NFA23" s="91"/>
      <c r="NFB23" s="91"/>
      <c r="NFC23" s="91"/>
      <c r="NFD23" s="91"/>
      <c r="NFE23" s="91"/>
      <c r="NFF23" s="91"/>
      <c r="NFG23" s="91"/>
      <c r="NFH23" s="91"/>
      <c r="NFI23" s="91"/>
      <c r="NFJ23" s="91"/>
      <c r="NFK23" s="91"/>
      <c r="NFL23" s="91"/>
      <c r="NFM23" s="91"/>
      <c r="NFN23" s="91"/>
      <c r="NFO23" s="91"/>
      <c r="NFP23" s="91"/>
      <c r="NFQ23" s="91"/>
      <c r="NFR23" s="91"/>
      <c r="NFS23" s="91"/>
      <c r="NFT23" s="91"/>
      <c r="NFU23" s="91"/>
      <c r="NFV23" s="91"/>
      <c r="NFW23" s="91"/>
      <c r="NFX23" s="91"/>
      <c r="NFY23" s="91"/>
      <c r="NFZ23" s="91"/>
      <c r="NGA23" s="91"/>
      <c r="NGB23" s="91"/>
      <c r="NGC23" s="91"/>
      <c r="NGD23" s="91"/>
      <c r="NGE23" s="91"/>
      <c r="NGF23" s="91"/>
      <c r="NGG23" s="91"/>
      <c r="NGH23" s="91"/>
      <c r="NGI23" s="91"/>
      <c r="NGJ23" s="91"/>
      <c r="NGK23" s="91"/>
      <c r="NGL23" s="91"/>
      <c r="NGM23" s="91"/>
      <c r="NGN23" s="91"/>
      <c r="NGO23" s="91"/>
      <c r="NGP23" s="91"/>
      <c r="NGQ23" s="91"/>
      <c r="NGR23" s="91"/>
      <c r="NGS23" s="91"/>
      <c r="NGT23" s="91"/>
      <c r="NGU23" s="91"/>
      <c r="NGV23" s="91"/>
      <c r="NGW23" s="91"/>
      <c r="NGX23" s="91"/>
      <c r="NGY23" s="91"/>
      <c r="NGZ23" s="91"/>
      <c r="NHA23" s="91"/>
      <c r="NHB23" s="91"/>
      <c r="NHC23" s="91"/>
      <c r="NHD23" s="91"/>
      <c r="NHE23" s="91"/>
      <c r="NHF23" s="91"/>
      <c r="NHG23" s="91"/>
      <c r="NHH23" s="91"/>
      <c r="NHI23" s="91"/>
      <c r="NHJ23" s="91"/>
      <c r="NHK23" s="91"/>
      <c r="NHL23" s="91"/>
      <c r="NHM23" s="91"/>
      <c r="NHN23" s="91"/>
      <c r="NHO23" s="91"/>
      <c r="NHP23" s="91"/>
      <c r="NHQ23" s="91"/>
      <c r="NHR23" s="91"/>
      <c r="NHS23" s="91"/>
      <c r="NHT23" s="91"/>
      <c r="NHU23" s="91"/>
      <c r="NHV23" s="91"/>
      <c r="NHW23" s="91"/>
      <c r="NHX23" s="91"/>
      <c r="NHY23" s="91"/>
      <c r="NHZ23" s="91"/>
      <c r="NIA23" s="91"/>
      <c r="NIB23" s="91"/>
      <c r="NIC23" s="91"/>
      <c r="NID23" s="91"/>
      <c r="NIE23" s="91"/>
      <c r="NIF23" s="91"/>
      <c r="NIG23" s="91"/>
      <c r="NIH23" s="91"/>
      <c r="NII23" s="91"/>
      <c r="NIJ23" s="91"/>
      <c r="NIK23" s="91"/>
      <c r="NIL23" s="91"/>
      <c r="NIM23" s="91"/>
      <c r="NIN23" s="91"/>
      <c r="NIO23" s="91"/>
      <c r="NIP23" s="91"/>
      <c r="NIQ23" s="91"/>
      <c r="NIR23" s="91"/>
      <c r="NIS23" s="91"/>
      <c r="NIT23" s="91"/>
      <c r="NIU23" s="91"/>
      <c r="NIV23" s="91"/>
      <c r="NIW23" s="91"/>
      <c r="NIX23" s="91"/>
      <c r="NIY23" s="91"/>
      <c r="NIZ23" s="91"/>
      <c r="NJA23" s="91"/>
      <c r="NJB23" s="91"/>
      <c r="NJC23" s="91"/>
      <c r="NJD23" s="91"/>
      <c r="NJE23" s="91"/>
      <c r="NJF23" s="91"/>
      <c r="NJG23" s="91"/>
      <c r="NJH23" s="91"/>
      <c r="NJI23" s="91"/>
      <c r="NJJ23" s="91"/>
      <c r="NJK23" s="91"/>
      <c r="NJL23" s="91"/>
      <c r="NJM23" s="91"/>
      <c r="NJN23" s="91"/>
      <c r="NJO23" s="91"/>
      <c r="NJP23" s="91"/>
      <c r="NJQ23" s="91"/>
      <c r="NJR23" s="91"/>
      <c r="NJS23" s="91"/>
      <c r="NJT23" s="91"/>
      <c r="NJU23" s="91"/>
      <c r="NJV23" s="91"/>
      <c r="NJW23" s="91"/>
      <c r="NJX23" s="91"/>
      <c r="NJY23" s="91"/>
      <c r="NJZ23" s="91"/>
      <c r="NKA23" s="91"/>
      <c r="NKB23" s="91"/>
      <c r="NKC23" s="91"/>
      <c r="NKD23" s="91"/>
      <c r="NKE23" s="91"/>
      <c r="NKF23" s="91"/>
      <c r="NKG23" s="91"/>
      <c r="NKH23" s="91"/>
      <c r="NKI23" s="91"/>
      <c r="NKJ23" s="91"/>
      <c r="NKK23" s="91"/>
      <c r="NKL23" s="91"/>
      <c r="NKM23" s="91"/>
      <c r="NKN23" s="91"/>
      <c r="NKO23" s="91"/>
      <c r="NKP23" s="91"/>
      <c r="NKQ23" s="91"/>
      <c r="NKR23" s="91"/>
      <c r="NKS23" s="91"/>
      <c r="NKT23" s="91"/>
      <c r="NKU23" s="91"/>
      <c r="NKV23" s="91"/>
      <c r="NKW23" s="91"/>
      <c r="NKX23" s="91"/>
      <c r="NKY23" s="91"/>
      <c r="NKZ23" s="91"/>
      <c r="NLA23" s="91"/>
      <c r="NLB23" s="91"/>
      <c r="NLC23" s="91"/>
      <c r="NLD23" s="91"/>
      <c r="NLE23" s="91"/>
      <c r="NLF23" s="91"/>
      <c r="NLG23" s="91"/>
      <c r="NLH23" s="91"/>
      <c r="NLI23" s="91"/>
      <c r="NLJ23" s="91"/>
      <c r="NLK23" s="91"/>
      <c r="NLL23" s="91"/>
      <c r="NLM23" s="91"/>
      <c r="NLN23" s="91"/>
      <c r="NLO23" s="91"/>
      <c r="NLP23" s="91"/>
      <c r="NLQ23" s="91"/>
      <c r="NLR23" s="91"/>
      <c r="NLS23" s="91"/>
      <c r="NLT23" s="91"/>
      <c r="NLU23" s="91"/>
      <c r="NLV23" s="91"/>
      <c r="NLW23" s="91"/>
      <c r="NLX23" s="91"/>
      <c r="NLY23" s="91"/>
      <c r="NLZ23" s="91"/>
      <c r="NMA23" s="91"/>
      <c r="NMB23" s="91"/>
      <c r="NMC23" s="91"/>
      <c r="NMD23" s="91"/>
      <c r="NME23" s="91"/>
      <c r="NMF23" s="91"/>
      <c r="NMG23" s="91"/>
      <c r="NMH23" s="91"/>
      <c r="NMI23" s="91"/>
      <c r="NMJ23" s="91"/>
      <c r="NMK23" s="91"/>
      <c r="NML23" s="91"/>
      <c r="NMM23" s="91"/>
      <c r="NMN23" s="91"/>
      <c r="NMO23" s="91"/>
      <c r="NMP23" s="91"/>
      <c r="NMQ23" s="91"/>
      <c r="NMR23" s="91"/>
      <c r="NMS23" s="91"/>
      <c r="NMT23" s="91"/>
      <c r="NMU23" s="91"/>
      <c r="NMV23" s="91"/>
      <c r="NMW23" s="91"/>
      <c r="NMX23" s="91"/>
      <c r="NMY23" s="91"/>
      <c r="NMZ23" s="91"/>
      <c r="NNA23" s="91"/>
      <c r="NNB23" s="91"/>
      <c r="NNC23" s="91"/>
      <c r="NND23" s="91"/>
      <c r="NNE23" s="91"/>
      <c r="NNF23" s="91"/>
      <c r="NNG23" s="91"/>
      <c r="NNH23" s="91"/>
      <c r="NNI23" s="91"/>
      <c r="NNJ23" s="91"/>
      <c r="NNK23" s="91"/>
      <c r="NNL23" s="91"/>
      <c r="NNM23" s="91"/>
      <c r="NNN23" s="91"/>
      <c r="NNO23" s="91"/>
      <c r="NNP23" s="91"/>
      <c r="NNQ23" s="91"/>
      <c r="NNR23" s="91"/>
      <c r="NNS23" s="91"/>
      <c r="NNT23" s="91"/>
      <c r="NNU23" s="91"/>
      <c r="NNV23" s="91"/>
      <c r="NNW23" s="91"/>
      <c r="NNX23" s="91"/>
      <c r="NNY23" s="91"/>
      <c r="NNZ23" s="91"/>
      <c r="NOA23" s="91"/>
      <c r="NOB23" s="91"/>
      <c r="NOC23" s="91"/>
      <c r="NOD23" s="91"/>
      <c r="NOE23" s="91"/>
      <c r="NOF23" s="91"/>
      <c r="NOG23" s="91"/>
      <c r="NOH23" s="91"/>
      <c r="NOI23" s="91"/>
      <c r="NOJ23" s="91"/>
      <c r="NOK23" s="91"/>
      <c r="NOL23" s="91"/>
      <c r="NOM23" s="91"/>
      <c r="NON23" s="91"/>
      <c r="NOO23" s="91"/>
      <c r="NOP23" s="91"/>
      <c r="NOQ23" s="91"/>
      <c r="NOR23" s="91"/>
      <c r="NOS23" s="91"/>
      <c r="NOT23" s="91"/>
      <c r="NOU23" s="91"/>
      <c r="NOV23" s="91"/>
      <c r="NOW23" s="91"/>
      <c r="NOX23" s="91"/>
      <c r="NOY23" s="91"/>
      <c r="NOZ23" s="91"/>
      <c r="NPA23" s="91"/>
      <c r="NPB23" s="91"/>
      <c r="NPC23" s="91"/>
      <c r="NPD23" s="91"/>
      <c r="NPE23" s="91"/>
      <c r="NPF23" s="91"/>
      <c r="NPG23" s="91"/>
      <c r="NPH23" s="91"/>
      <c r="NPI23" s="91"/>
      <c r="NPJ23" s="91"/>
      <c r="NPK23" s="91"/>
      <c r="NPL23" s="91"/>
      <c r="NPM23" s="91"/>
      <c r="NPN23" s="91"/>
      <c r="NPO23" s="91"/>
      <c r="NPP23" s="91"/>
      <c r="NPQ23" s="91"/>
      <c r="NPR23" s="91"/>
      <c r="NPS23" s="91"/>
      <c r="NPT23" s="91"/>
      <c r="NPU23" s="91"/>
      <c r="NPV23" s="91"/>
      <c r="NPW23" s="91"/>
      <c r="NPX23" s="91"/>
      <c r="NPY23" s="91"/>
      <c r="NPZ23" s="91"/>
      <c r="NQA23" s="91"/>
      <c r="NQB23" s="91"/>
      <c r="NQC23" s="91"/>
      <c r="NQD23" s="91"/>
      <c r="NQE23" s="91"/>
      <c r="NQF23" s="91"/>
      <c r="NQG23" s="91"/>
      <c r="NQH23" s="91"/>
      <c r="NQI23" s="91"/>
      <c r="NQJ23" s="91"/>
      <c r="NQK23" s="91"/>
      <c r="NQL23" s="91"/>
      <c r="NQM23" s="91"/>
      <c r="NQN23" s="91"/>
      <c r="NQO23" s="91"/>
      <c r="NQP23" s="91"/>
      <c r="NQQ23" s="91"/>
      <c r="NQR23" s="91"/>
      <c r="NQS23" s="91"/>
      <c r="NQT23" s="91"/>
      <c r="NQU23" s="91"/>
      <c r="NQV23" s="91"/>
      <c r="NQW23" s="91"/>
      <c r="NQX23" s="91"/>
      <c r="NQY23" s="91"/>
      <c r="NQZ23" s="91"/>
      <c r="NRA23" s="91"/>
      <c r="NRB23" s="91"/>
      <c r="NRC23" s="91"/>
      <c r="NRD23" s="91"/>
      <c r="NRE23" s="91"/>
      <c r="NRF23" s="91"/>
      <c r="NRG23" s="91"/>
      <c r="NRH23" s="91"/>
      <c r="NRI23" s="91"/>
      <c r="NRJ23" s="91"/>
      <c r="NRK23" s="91"/>
      <c r="NRL23" s="91"/>
      <c r="NRM23" s="91"/>
      <c r="NRN23" s="91"/>
      <c r="NRO23" s="91"/>
      <c r="NRP23" s="91"/>
      <c r="NRQ23" s="91"/>
      <c r="NRR23" s="91"/>
      <c r="NRS23" s="91"/>
      <c r="NRT23" s="91"/>
      <c r="NRU23" s="91"/>
      <c r="NRV23" s="91"/>
      <c r="NRW23" s="91"/>
      <c r="NRX23" s="91"/>
      <c r="NRY23" s="91"/>
      <c r="NRZ23" s="91"/>
      <c r="NSA23" s="91"/>
      <c r="NSB23" s="91"/>
      <c r="NSC23" s="91"/>
      <c r="NSD23" s="91"/>
      <c r="NSE23" s="91"/>
      <c r="NSF23" s="91"/>
      <c r="NSG23" s="91"/>
      <c r="NSH23" s="91"/>
      <c r="NSI23" s="91"/>
      <c r="NSJ23" s="91"/>
      <c r="NSK23" s="91"/>
      <c r="NSL23" s="91"/>
      <c r="NSM23" s="91"/>
      <c r="NSN23" s="91"/>
      <c r="NSO23" s="91"/>
      <c r="NSP23" s="91"/>
      <c r="NSQ23" s="91"/>
      <c r="NSR23" s="91"/>
      <c r="NSS23" s="91"/>
      <c r="NST23" s="91"/>
      <c r="NSU23" s="91"/>
      <c r="NSV23" s="91"/>
      <c r="NSW23" s="91"/>
      <c r="NSX23" s="91"/>
      <c r="NSY23" s="91"/>
      <c r="NSZ23" s="91"/>
      <c r="NTA23" s="91"/>
      <c r="NTB23" s="91"/>
      <c r="NTC23" s="91"/>
      <c r="NTD23" s="91"/>
      <c r="NTE23" s="91"/>
      <c r="NTF23" s="91"/>
      <c r="NTG23" s="91"/>
      <c r="NTH23" s="91"/>
      <c r="NTI23" s="91"/>
      <c r="NTJ23" s="91"/>
      <c r="NTK23" s="91"/>
      <c r="NTL23" s="91"/>
      <c r="NTM23" s="91"/>
      <c r="NTN23" s="91"/>
      <c r="NTO23" s="91"/>
      <c r="NTP23" s="91"/>
      <c r="NTQ23" s="91"/>
      <c r="NTR23" s="91"/>
      <c r="NTS23" s="91"/>
      <c r="NTT23" s="91"/>
      <c r="NTU23" s="91"/>
      <c r="NTV23" s="91"/>
      <c r="NTW23" s="91"/>
      <c r="NTX23" s="91"/>
      <c r="NTY23" s="91"/>
      <c r="NTZ23" s="91"/>
      <c r="NUA23" s="91"/>
      <c r="NUB23" s="91"/>
      <c r="NUC23" s="91"/>
      <c r="NUD23" s="91"/>
      <c r="NUE23" s="91"/>
      <c r="NUF23" s="91"/>
      <c r="NUG23" s="91"/>
      <c r="NUH23" s="91"/>
      <c r="NUI23" s="91"/>
      <c r="NUJ23" s="91"/>
      <c r="NUK23" s="91"/>
      <c r="NUL23" s="91"/>
      <c r="NUM23" s="91"/>
      <c r="NUN23" s="91"/>
      <c r="NUO23" s="91"/>
      <c r="NUP23" s="91"/>
      <c r="NUQ23" s="91"/>
      <c r="NUR23" s="91"/>
      <c r="NUS23" s="91"/>
      <c r="NUT23" s="91"/>
      <c r="NUU23" s="91"/>
      <c r="NUV23" s="91"/>
      <c r="NUW23" s="91"/>
      <c r="NUX23" s="91"/>
      <c r="NUY23" s="91"/>
      <c r="NUZ23" s="91"/>
      <c r="NVA23" s="91"/>
      <c r="NVB23" s="91"/>
      <c r="NVC23" s="91"/>
      <c r="NVD23" s="91"/>
      <c r="NVE23" s="91"/>
      <c r="NVF23" s="91"/>
      <c r="NVG23" s="91"/>
      <c r="NVH23" s="91"/>
      <c r="NVI23" s="91"/>
      <c r="NVJ23" s="91"/>
      <c r="NVK23" s="91"/>
      <c r="NVL23" s="91"/>
      <c r="NVM23" s="91"/>
      <c r="NVN23" s="91"/>
      <c r="NVO23" s="91"/>
      <c r="NVP23" s="91"/>
      <c r="NVQ23" s="91"/>
      <c r="NVR23" s="91"/>
      <c r="NVS23" s="91"/>
      <c r="NVT23" s="91"/>
      <c r="NVU23" s="91"/>
      <c r="NVV23" s="91"/>
      <c r="NVW23" s="91"/>
      <c r="NVX23" s="91"/>
      <c r="NVY23" s="91"/>
      <c r="NVZ23" s="91"/>
      <c r="NWA23" s="91"/>
      <c r="NWB23" s="91"/>
      <c r="NWC23" s="91"/>
      <c r="NWD23" s="91"/>
      <c r="NWE23" s="91"/>
      <c r="NWF23" s="91"/>
      <c r="NWG23" s="91"/>
      <c r="NWH23" s="91"/>
      <c r="NWI23" s="91"/>
      <c r="NWJ23" s="91"/>
      <c r="NWK23" s="91"/>
      <c r="NWL23" s="91"/>
      <c r="NWM23" s="91"/>
      <c r="NWN23" s="91"/>
      <c r="NWO23" s="91"/>
      <c r="NWP23" s="91"/>
      <c r="NWQ23" s="91"/>
      <c r="NWR23" s="91"/>
      <c r="NWS23" s="91"/>
      <c r="NWT23" s="91"/>
      <c r="NWU23" s="91"/>
      <c r="NWV23" s="91"/>
      <c r="NWW23" s="91"/>
      <c r="NWX23" s="91"/>
      <c r="NWY23" s="91"/>
      <c r="NWZ23" s="91"/>
      <c r="NXA23" s="91"/>
      <c r="NXB23" s="91"/>
      <c r="NXC23" s="91"/>
      <c r="NXD23" s="91"/>
      <c r="NXE23" s="91"/>
      <c r="NXF23" s="91"/>
      <c r="NXG23" s="91"/>
      <c r="NXH23" s="91"/>
      <c r="NXI23" s="91"/>
      <c r="NXJ23" s="91"/>
      <c r="NXK23" s="91"/>
      <c r="NXL23" s="91"/>
      <c r="NXM23" s="91"/>
      <c r="NXN23" s="91"/>
      <c r="NXO23" s="91"/>
      <c r="NXP23" s="91"/>
      <c r="NXQ23" s="91"/>
      <c r="NXR23" s="91"/>
      <c r="NXS23" s="91"/>
      <c r="NXT23" s="91"/>
      <c r="NXU23" s="91"/>
      <c r="NXV23" s="91"/>
      <c r="NXW23" s="91"/>
      <c r="NXX23" s="91"/>
      <c r="NXY23" s="91"/>
      <c r="NXZ23" s="91"/>
      <c r="NYA23" s="91"/>
      <c r="NYB23" s="91"/>
      <c r="NYC23" s="91"/>
      <c r="NYD23" s="91"/>
      <c r="NYE23" s="91"/>
      <c r="NYF23" s="91"/>
      <c r="NYG23" s="91"/>
      <c r="NYH23" s="91"/>
      <c r="NYI23" s="91"/>
      <c r="NYJ23" s="91"/>
      <c r="NYK23" s="91"/>
      <c r="NYL23" s="91"/>
      <c r="NYM23" s="91"/>
      <c r="NYN23" s="91"/>
      <c r="NYO23" s="91"/>
      <c r="NYP23" s="91"/>
      <c r="NYQ23" s="91"/>
      <c r="NYR23" s="91"/>
      <c r="NYS23" s="91"/>
      <c r="NYT23" s="91"/>
      <c r="NYU23" s="91"/>
      <c r="NYV23" s="91"/>
      <c r="NYW23" s="91"/>
      <c r="NYX23" s="91"/>
      <c r="NYY23" s="91"/>
      <c r="NYZ23" s="91"/>
      <c r="NZA23" s="91"/>
      <c r="NZB23" s="91"/>
      <c r="NZC23" s="91"/>
      <c r="NZD23" s="91"/>
      <c r="NZE23" s="91"/>
      <c r="NZF23" s="91"/>
      <c r="NZG23" s="91"/>
      <c r="NZH23" s="91"/>
      <c r="NZI23" s="91"/>
      <c r="NZJ23" s="91"/>
      <c r="NZK23" s="91"/>
      <c r="NZL23" s="91"/>
      <c r="NZM23" s="91"/>
      <c r="NZN23" s="91"/>
      <c r="NZO23" s="91"/>
      <c r="NZP23" s="91"/>
      <c r="NZQ23" s="91"/>
      <c r="NZR23" s="91"/>
      <c r="NZS23" s="91"/>
      <c r="NZT23" s="91"/>
      <c r="NZU23" s="91"/>
      <c r="NZV23" s="91"/>
      <c r="NZW23" s="91"/>
      <c r="NZX23" s="91"/>
      <c r="NZY23" s="91"/>
      <c r="NZZ23" s="91"/>
      <c r="OAA23" s="91"/>
      <c r="OAB23" s="91"/>
      <c r="OAC23" s="91"/>
      <c r="OAD23" s="91"/>
      <c r="OAE23" s="91"/>
      <c r="OAF23" s="91"/>
      <c r="OAG23" s="91"/>
      <c r="OAH23" s="91"/>
      <c r="OAI23" s="91"/>
      <c r="OAJ23" s="91"/>
      <c r="OAK23" s="91"/>
      <c r="OAL23" s="91"/>
      <c r="OAM23" s="91"/>
      <c r="OAN23" s="91"/>
      <c r="OAO23" s="91"/>
      <c r="OAP23" s="91"/>
      <c r="OAQ23" s="91"/>
      <c r="OAR23" s="91"/>
      <c r="OAS23" s="91"/>
      <c r="OAT23" s="91"/>
      <c r="OAU23" s="91"/>
      <c r="OAV23" s="91"/>
      <c r="OAW23" s="91"/>
      <c r="OAX23" s="91"/>
      <c r="OAY23" s="91"/>
      <c r="OAZ23" s="91"/>
      <c r="OBA23" s="91"/>
      <c r="OBB23" s="91"/>
      <c r="OBC23" s="91"/>
      <c r="OBD23" s="91"/>
      <c r="OBE23" s="91"/>
      <c r="OBF23" s="91"/>
      <c r="OBG23" s="91"/>
      <c r="OBH23" s="91"/>
      <c r="OBI23" s="91"/>
      <c r="OBJ23" s="91"/>
      <c r="OBK23" s="91"/>
      <c r="OBL23" s="91"/>
      <c r="OBM23" s="91"/>
      <c r="OBN23" s="91"/>
      <c r="OBO23" s="91"/>
      <c r="OBP23" s="91"/>
      <c r="OBQ23" s="91"/>
      <c r="OBR23" s="91"/>
      <c r="OBS23" s="91"/>
      <c r="OBT23" s="91"/>
      <c r="OBU23" s="91"/>
      <c r="OBV23" s="91"/>
      <c r="OBW23" s="91"/>
      <c r="OBX23" s="91"/>
      <c r="OBY23" s="91"/>
      <c r="OBZ23" s="91"/>
      <c r="OCA23" s="91"/>
      <c r="OCB23" s="91"/>
      <c r="OCC23" s="91"/>
      <c r="OCD23" s="91"/>
      <c r="OCE23" s="91"/>
      <c r="OCF23" s="91"/>
      <c r="OCG23" s="91"/>
      <c r="OCH23" s="91"/>
      <c r="OCI23" s="91"/>
      <c r="OCJ23" s="91"/>
      <c r="OCK23" s="91"/>
      <c r="OCL23" s="91"/>
      <c r="OCM23" s="91"/>
      <c r="OCN23" s="91"/>
      <c r="OCO23" s="91"/>
      <c r="OCP23" s="91"/>
      <c r="OCQ23" s="91"/>
      <c r="OCR23" s="91"/>
      <c r="OCS23" s="91"/>
      <c r="OCT23" s="91"/>
      <c r="OCU23" s="91"/>
      <c r="OCV23" s="91"/>
      <c r="OCW23" s="91"/>
      <c r="OCX23" s="91"/>
      <c r="OCY23" s="91"/>
      <c r="OCZ23" s="91"/>
      <c r="ODA23" s="91"/>
      <c r="ODB23" s="91"/>
      <c r="ODC23" s="91"/>
      <c r="ODD23" s="91"/>
      <c r="ODE23" s="91"/>
      <c r="ODF23" s="91"/>
      <c r="ODG23" s="91"/>
      <c r="ODH23" s="91"/>
      <c r="ODI23" s="91"/>
      <c r="ODJ23" s="91"/>
      <c r="ODK23" s="91"/>
      <c r="ODL23" s="91"/>
      <c r="ODM23" s="91"/>
      <c r="ODN23" s="91"/>
      <c r="ODO23" s="91"/>
      <c r="ODP23" s="91"/>
      <c r="ODQ23" s="91"/>
      <c r="ODR23" s="91"/>
      <c r="ODS23" s="91"/>
      <c r="ODT23" s="91"/>
      <c r="ODU23" s="91"/>
      <c r="ODV23" s="91"/>
      <c r="ODW23" s="91"/>
      <c r="ODX23" s="91"/>
      <c r="ODY23" s="91"/>
      <c r="ODZ23" s="91"/>
      <c r="OEA23" s="91"/>
      <c r="OEB23" s="91"/>
      <c r="OEC23" s="91"/>
      <c r="OED23" s="91"/>
      <c r="OEE23" s="91"/>
      <c r="OEF23" s="91"/>
      <c r="OEG23" s="91"/>
      <c r="OEH23" s="91"/>
      <c r="OEI23" s="91"/>
      <c r="OEJ23" s="91"/>
      <c r="OEK23" s="91"/>
      <c r="OEL23" s="91"/>
      <c r="OEM23" s="91"/>
      <c r="OEN23" s="91"/>
      <c r="OEO23" s="91"/>
      <c r="OEP23" s="91"/>
      <c r="OEQ23" s="91"/>
      <c r="OER23" s="91"/>
      <c r="OES23" s="91"/>
      <c r="OET23" s="91"/>
      <c r="OEU23" s="91"/>
      <c r="OEV23" s="91"/>
      <c r="OEW23" s="91"/>
      <c r="OEX23" s="91"/>
      <c r="OEY23" s="91"/>
      <c r="OEZ23" s="91"/>
      <c r="OFA23" s="91"/>
      <c r="OFB23" s="91"/>
      <c r="OFC23" s="91"/>
      <c r="OFD23" s="91"/>
      <c r="OFE23" s="91"/>
      <c r="OFF23" s="91"/>
      <c r="OFG23" s="91"/>
      <c r="OFH23" s="91"/>
      <c r="OFI23" s="91"/>
      <c r="OFJ23" s="91"/>
      <c r="OFK23" s="91"/>
      <c r="OFL23" s="91"/>
      <c r="OFM23" s="91"/>
      <c r="OFN23" s="91"/>
      <c r="OFO23" s="91"/>
      <c r="OFP23" s="91"/>
      <c r="OFQ23" s="91"/>
      <c r="OFR23" s="91"/>
      <c r="OFS23" s="91"/>
      <c r="OFT23" s="91"/>
      <c r="OFU23" s="91"/>
      <c r="OFV23" s="91"/>
      <c r="OFW23" s="91"/>
      <c r="OFX23" s="91"/>
      <c r="OFY23" s="91"/>
      <c r="OFZ23" s="91"/>
      <c r="OGA23" s="91"/>
      <c r="OGB23" s="91"/>
      <c r="OGC23" s="91"/>
      <c r="OGD23" s="91"/>
      <c r="OGE23" s="91"/>
      <c r="OGF23" s="91"/>
      <c r="OGG23" s="91"/>
      <c r="OGH23" s="91"/>
      <c r="OGI23" s="91"/>
      <c r="OGJ23" s="91"/>
      <c r="OGK23" s="91"/>
      <c r="OGL23" s="91"/>
      <c r="OGM23" s="91"/>
      <c r="OGN23" s="91"/>
      <c r="OGO23" s="91"/>
      <c r="OGP23" s="91"/>
      <c r="OGQ23" s="91"/>
      <c r="OGR23" s="91"/>
      <c r="OGS23" s="91"/>
      <c r="OGT23" s="91"/>
      <c r="OGU23" s="91"/>
      <c r="OGV23" s="91"/>
      <c r="OGW23" s="91"/>
      <c r="OGX23" s="91"/>
      <c r="OGY23" s="91"/>
      <c r="OGZ23" s="91"/>
      <c r="OHA23" s="91"/>
      <c r="OHB23" s="91"/>
      <c r="OHC23" s="91"/>
      <c r="OHD23" s="91"/>
      <c r="OHE23" s="91"/>
      <c r="OHF23" s="91"/>
      <c r="OHG23" s="91"/>
      <c r="OHH23" s="91"/>
      <c r="OHI23" s="91"/>
      <c r="OHJ23" s="91"/>
      <c r="OHK23" s="91"/>
      <c r="OHL23" s="91"/>
      <c r="OHM23" s="91"/>
      <c r="OHN23" s="91"/>
      <c r="OHO23" s="91"/>
      <c r="OHP23" s="91"/>
      <c r="OHQ23" s="91"/>
      <c r="OHR23" s="91"/>
      <c r="OHS23" s="91"/>
      <c r="OHT23" s="91"/>
      <c r="OHU23" s="91"/>
      <c r="OHV23" s="91"/>
      <c r="OHW23" s="91"/>
      <c r="OHX23" s="91"/>
      <c r="OHY23" s="91"/>
      <c r="OHZ23" s="91"/>
      <c r="OIA23" s="91"/>
      <c r="OIB23" s="91"/>
      <c r="OIC23" s="91"/>
      <c r="OID23" s="91"/>
      <c r="OIE23" s="91"/>
      <c r="OIF23" s="91"/>
      <c r="OIG23" s="91"/>
      <c r="OIH23" s="91"/>
      <c r="OII23" s="91"/>
      <c r="OIJ23" s="91"/>
      <c r="OIK23" s="91"/>
      <c r="OIL23" s="91"/>
      <c r="OIM23" s="91"/>
      <c r="OIN23" s="91"/>
      <c r="OIO23" s="91"/>
      <c r="OIP23" s="91"/>
      <c r="OIQ23" s="91"/>
      <c r="OIR23" s="91"/>
      <c r="OIS23" s="91"/>
      <c r="OIT23" s="91"/>
      <c r="OIU23" s="91"/>
      <c r="OIV23" s="91"/>
      <c r="OIW23" s="91"/>
      <c r="OIX23" s="91"/>
      <c r="OIY23" s="91"/>
      <c r="OIZ23" s="91"/>
      <c r="OJA23" s="91"/>
      <c r="OJB23" s="91"/>
      <c r="OJC23" s="91"/>
      <c r="OJD23" s="91"/>
      <c r="OJE23" s="91"/>
      <c r="OJF23" s="91"/>
      <c r="OJG23" s="91"/>
      <c r="OJH23" s="91"/>
      <c r="OJI23" s="91"/>
      <c r="OJJ23" s="91"/>
      <c r="OJK23" s="91"/>
      <c r="OJL23" s="91"/>
      <c r="OJM23" s="91"/>
      <c r="OJN23" s="91"/>
      <c r="OJO23" s="91"/>
      <c r="OJP23" s="91"/>
      <c r="OJQ23" s="91"/>
      <c r="OJR23" s="91"/>
      <c r="OJS23" s="91"/>
      <c r="OJT23" s="91"/>
      <c r="OJU23" s="91"/>
      <c r="OJV23" s="91"/>
      <c r="OJW23" s="91"/>
      <c r="OJX23" s="91"/>
      <c r="OJY23" s="91"/>
      <c r="OJZ23" s="91"/>
      <c r="OKA23" s="91"/>
      <c r="OKB23" s="91"/>
      <c r="OKC23" s="91"/>
      <c r="OKD23" s="91"/>
      <c r="OKE23" s="91"/>
      <c r="OKF23" s="91"/>
      <c r="OKG23" s="91"/>
      <c r="OKH23" s="91"/>
      <c r="OKI23" s="91"/>
      <c r="OKJ23" s="91"/>
      <c r="OKK23" s="91"/>
      <c r="OKL23" s="91"/>
      <c r="OKM23" s="91"/>
      <c r="OKN23" s="91"/>
      <c r="OKO23" s="91"/>
      <c r="OKP23" s="91"/>
      <c r="OKQ23" s="91"/>
      <c r="OKR23" s="91"/>
      <c r="OKS23" s="91"/>
      <c r="OKT23" s="91"/>
      <c r="OKU23" s="91"/>
      <c r="OKV23" s="91"/>
      <c r="OKW23" s="91"/>
      <c r="OKX23" s="91"/>
      <c r="OKY23" s="91"/>
      <c r="OKZ23" s="91"/>
      <c r="OLA23" s="91"/>
      <c r="OLB23" s="91"/>
      <c r="OLC23" s="91"/>
      <c r="OLD23" s="91"/>
      <c r="OLE23" s="91"/>
      <c r="OLF23" s="91"/>
      <c r="OLG23" s="91"/>
      <c r="OLH23" s="91"/>
      <c r="OLI23" s="91"/>
      <c r="OLJ23" s="91"/>
      <c r="OLK23" s="91"/>
      <c r="OLL23" s="91"/>
      <c r="OLM23" s="91"/>
      <c r="OLN23" s="91"/>
      <c r="OLO23" s="91"/>
      <c r="OLP23" s="91"/>
      <c r="OLQ23" s="91"/>
      <c r="OLR23" s="91"/>
      <c r="OLS23" s="91"/>
      <c r="OLT23" s="91"/>
      <c r="OLU23" s="91"/>
      <c r="OLV23" s="91"/>
      <c r="OLW23" s="91"/>
      <c r="OLX23" s="91"/>
      <c r="OLY23" s="91"/>
      <c r="OLZ23" s="91"/>
      <c r="OMA23" s="91"/>
      <c r="OMB23" s="91"/>
      <c r="OMC23" s="91"/>
      <c r="OMD23" s="91"/>
      <c r="OME23" s="91"/>
      <c r="OMF23" s="91"/>
      <c r="OMG23" s="91"/>
      <c r="OMH23" s="91"/>
      <c r="OMI23" s="91"/>
      <c r="OMJ23" s="91"/>
      <c r="OMK23" s="91"/>
      <c r="OML23" s="91"/>
      <c r="OMM23" s="91"/>
      <c r="OMN23" s="91"/>
      <c r="OMO23" s="91"/>
      <c r="OMP23" s="91"/>
      <c r="OMQ23" s="91"/>
      <c r="OMR23" s="91"/>
      <c r="OMS23" s="91"/>
      <c r="OMT23" s="91"/>
      <c r="OMU23" s="91"/>
      <c r="OMV23" s="91"/>
      <c r="OMW23" s="91"/>
      <c r="OMX23" s="91"/>
      <c r="OMY23" s="91"/>
      <c r="OMZ23" s="91"/>
      <c r="ONA23" s="91"/>
      <c r="ONB23" s="91"/>
      <c r="ONC23" s="91"/>
      <c r="OND23" s="91"/>
      <c r="ONE23" s="91"/>
      <c r="ONF23" s="91"/>
      <c r="ONG23" s="91"/>
      <c r="ONH23" s="91"/>
      <c r="ONI23" s="91"/>
      <c r="ONJ23" s="91"/>
      <c r="ONK23" s="91"/>
      <c r="ONL23" s="91"/>
      <c r="ONM23" s="91"/>
      <c r="ONN23" s="91"/>
      <c r="ONO23" s="91"/>
      <c r="ONP23" s="91"/>
      <c r="ONQ23" s="91"/>
      <c r="ONR23" s="91"/>
      <c r="ONS23" s="91"/>
      <c r="ONT23" s="91"/>
      <c r="ONU23" s="91"/>
      <c r="ONV23" s="91"/>
      <c r="ONW23" s="91"/>
      <c r="ONX23" s="91"/>
      <c r="ONY23" s="91"/>
      <c r="ONZ23" s="91"/>
      <c r="OOA23" s="91"/>
      <c r="OOB23" s="91"/>
      <c r="OOC23" s="91"/>
      <c r="OOD23" s="91"/>
      <c r="OOE23" s="91"/>
      <c r="OOF23" s="91"/>
      <c r="OOG23" s="91"/>
      <c r="OOH23" s="91"/>
      <c r="OOI23" s="91"/>
      <c r="OOJ23" s="91"/>
      <c r="OOK23" s="91"/>
      <c r="OOL23" s="91"/>
      <c r="OOM23" s="91"/>
      <c r="OON23" s="91"/>
      <c r="OOO23" s="91"/>
      <c r="OOP23" s="91"/>
      <c r="OOQ23" s="91"/>
      <c r="OOR23" s="91"/>
      <c r="OOS23" s="91"/>
      <c r="OOT23" s="91"/>
      <c r="OOU23" s="91"/>
      <c r="OOV23" s="91"/>
      <c r="OOW23" s="91"/>
      <c r="OOX23" s="91"/>
      <c r="OOY23" s="91"/>
      <c r="OOZ23" s="91"/>
      <c r="OPA23" s="91"/>
      <c r="OPB23" s="91"/>
      <c r="OPC23" s="91"/>
      <c r="OPD23" s="91"/>
      <c r="OPE23" s="91"/>
      <c r="OPF23" s="91"/>
      <c r="OPG23" s="91"/>
      <c r="OPH23" s="91"/>
      <c r="OPI23" s="91"/>
      <c r="OPJ23" s="91"/>
      <c r="OPK23" s="91"/>
      <c r="OPL23" s="91"/>
      <c r="OPM23" s="91"/>
      <c r="OPN23" s="91"/>
      <c r="OPO23" s="91"/>
      <c r="OPP23" s="91"/>
      <c r="OPQ23" s="91"/>
      <c r="OPR23" s="91"/>
      <c r="OPS23" s="91"/>
      <c r="OPT23" s="91"/>
      <c r="OPU23" s="91"/>
      <c r="OPV23" s="91"/>
      <c r="OPW23" s="91"/>
      <c r="OPX23" s="91"/>
      <c r="OPY23" s="91"/>
      <c r="OPZ23" s="91"/>
      <c r="OQA23" s="91"/>
      <c r="OQB23" s="91"/>
      <c r="OQC23" s="91"/>
      <c r="OQD23" s="91"/>
      <c r="OQE23" s="91"/>
      <c r="OQF23" s="91"/>
      <c r="OQG23" s="91"/>
      <c r="OQH23" s="91"/>
      <c r="OQI23" s="91"/>
      <c r="OQJ23" s="91"/>
      <c r="OQK23" s="91"/>
      <c r="OQL23" s="91"/>
      <c r="OQM23" s="91"/>
      <c r="OQN23" s="91"/>
      <c r="OQO23" s="91"/>
      <c r="OQP23" s="91"/>
      <c r="OQQ23" s="91"/>
      <c r="OQR23" s="91"/>
      <c r="OQS23" s="91"/>
      <c r="OQT23" s="91"/>
      <c r="OQU23" s="91"/>
      <c r="OQV23" s="91"/>
      <c r="OQW23" s="91"/>
      <c r="OQX23" s="91"/>
      <c r="OQY23" s="91"/>
      <c r="OQZ23" s="91"/>
      <c r="ORA23" s="91"/>
      <c r="ORB23" s="91"/>
      <c r="ORC23" s="91"/>
      <c r="ORD23" s="91"/>
      <c r="ORE23" s="91"/>
      <c r="ORF23" s="91"/>
      <c r="ORG23" s="91"/>
      <c r="ORH23" s="91"/>
      <c r="ORI23" s="91"/>
      <c r="ORJ23" s="91"/>
      <c r="ORK23" s="91"/>
      <c r="ORL23" s="91"/>
      <c r="ORM23" s="91"/>
      <c r="ORN23" s="91"/>
      <c r="ORO23" s="91"/>
      <c r="ORP23" s="91"/>
      <c r="ORQ23" s="91"/>
      <c r="ORR23" s="91"/>
      <c r="ORS23" s="91"/>
      <c r="ORT23" s="91"/>
      <c r="ORU23" s="91"/>
      <c r="ORV23" s="91"/>
      <c r="ORW23" s="91"/>
      <c r="ORX23" s="91"/>
      <c r="ORY23" s="91"/>
      <c r="ORZ23" s="91"/>
      <c r="OSA23" s="91"/>
      <c r="OSB23" s="91"/>
      <c r="OSC23" s="91"/>
      <c r="OSD23" s="91"/>
      <c r="OSE23" s="91"/>
      <c r="OSF23" s="91"/>
      <c r="OSG23" s="91"/>
      <c r="OSH23" s="91"/>
      <c r="OSI23" s="91"/>
      <c r="OSJ23" s="91"/>
      <c r="OSK23" s="91"/>
      <c r="OSL23" s="91"/>
      <c r="OSM23" s="91"/>
      <c r="OSN23" s="91"/>
      <c r="OSO23" s="91"/>
      <c r="OSP23" s="91"/>
      <c r="OSQ23" s="91"/>
      <c r="OSR23" s="91"/>
      <c r="OSS23" s="91"/>
      <c r="OST23" s="91"/>
      <c r="OSU23" s="91"/>
      <c r="OSV23" s="91"/>
      <c r="OSW23" s="91"/>
      <c r="OSX23" s="91"/>
      <c r="OSY23" s="91"/>
      <c r="OSZ23" s="91"/>
      <c r="OTA23" s="91"/>
      <c r="OTB23" s="91"/>
      <c r="OTC23" s="91"/>
      <c r="OTD23" s="91"/>
      <c r="OTE23" s="91"/>
      <c r="OTF23" s="91"/>
      <c r="OTG23" s="91"/>
      <c r="OTH23" s="91"/>
      <c r="OTI23" s="91"/>
      <c r="OTJ23" s="91"/>
      <c r="OTK23" s="91"/>
      <c r="OTL23" s="91"/>
      <c r="OTM23" s="91"/>
      <c r="OTN23" s="91"/>
      <c r="OTO23" s="91"/>
      <c r="OTP23" s="91"/>
      <c r="OTQ23" s="91"/>
      <c r="OTR23" s="91"/>
      <c r="OTS23" s="91"/>
      <c r="OTT23" s="91"/>
      <c r="OTU23" s="91"/>
      <c r="OTV23" s="91"/>
      <c r="OTW23" s="91"/>
      <c r="OTX23" s="91"/>
      <c r="OTY23" s="91"/>
      <c r="OTZ23" s="91"/>
      <c r="OUA23" s="91"/>
      <c r="OUB23" s="91"/>
      <c r="OUC23" s="91"/>
      <c r="OUD23" s="91"/>
      <c r="OUE23" s="91"/>
      <c r="OUF23" s="91"/>
      <c r="OUG23" s="91"/>
      <c r="OUH23" s="91"/>
      <c r="OUI23" s="91"/>
      <c r="OUJ23" s="91"/>
      <c r="OUK23" s="91"/>
      <c r="OUL23" s="91"/>
      <c r="OUM23" s="91"/>
      <c r="OUN23" s="91"/>
      <c r="OUO23" s="91"/>
      <c r="OUP23" s="91"/>
      <c r="OUQ23" s="91"/>
      <c r="OUR23" s="91"/>
      <c r="OUS23" s="91"/>
      <c r="OUT23" s="91"/>
      <c r="OUU23" s="91"/>
      <c r="OUV23" s="91"/>
      <c r="OUW23" s="91"/>
      <c r="OUX23" s="91"/>
      <c r="OUY23" s="91"/>
      <c r="OUZ23" s="91"/>
      <c r="OVA23" s="91"/>
      <c r="OVB23" s="91"/>
      <c r="OVC23" s="91"/>
      <c r="OVD23" s="91"/>
      <c r="OVE23" s="91"/>
      <c r="OVF23" s="91"/>
      <c r="OVG23" s="91"/>
      <c r="OVH23" s="91"/>
      <c r="OVI23" s="91"/>
      <c r="OVJ23" s="91"/>
      <c r="OVK23" s="91"/>
      <c r="OVL23" s="91"/>
      <c r="OVM23" s="91"/>
      <c r="OVN23" s="91"/>
      <c r="OVO23" s="91"/>
      <c r="OVP23" s="91"/>
      <c r="OVQ23" s="91"/>
      <c r="OVR23" s="91"/>
      <c r="OVS23" s="91"/>
      <c r="OVT23" s="91"/>
      <c r="OVU23" s="91"/>
      <c r="OVV23" s="91"/>
      <c r="OVW23" s="91"/>
      <c r="OVX23" s="91"/>
      <c r="OVY23" s="91"/>
      <c r="OVZ23" s="91"/>
      <c r="OWA23" s="91"/>
      <c r="OWB23" s="91"/>
      <c r="OWC23" s="91"/>
      <c r="OWD23" s="91"/>
      <c r="OWE23" s="91"/>
      <c r="OWF23" s="91"/>
      <c r="OWG23" s="91"/>
      <c r="OWH23" s="91"/>
      <c r="OWI23" s="91"/>
      <c r="OWJ23" s="91"/>
      <c r="OWK23" s="91"/>
      <c r="OWL23" s="91"/>
      <c r="OWM23" s="91"/>
      <c r="OWN23" s="91"/>
      <c r="OWO23" s="91"/>
      <c r="OWP23" s="91"/>
      <c r="OWQ23" s="91"/>
      <c r="OWR23" s="91"/>
      <c r="OWS23" s="91"/>
      <c r="OWT23" s="91"/>
      <c r="OWU23" s="91"/>
      <c r="OWV23" s="91"/>
      <c r="OWW23" s="91"/>
      <c r="OWX23" s="91"/>
      <c r="OWY23" s="91"/>
      <c r="OWZ23" s="91"/>
      <c r="OXA23" s="91"/>
      <c r="OXB23" s="91"/>
      <c r="OXC23" s="91"/>
      <c r="OXD23" s="91"/>
      <c r="OXE23" s="91"/>
      <c r="OXF23" s="91"/>
      <c r="OXG23" s="91"/>
      <c r="OXH23" s="91"/>
      <c r="OXI23" s="91"/>
      <c r="OXJ23" s="91"/>
      <c r="OXK23" s="91"/>
      <c r="OXL23" s="91"/>
      <c r="OXM23" s="91"/>
      <c r="OXN23" s="91"/>
      <c r="OXO23" s="91"/>
      <c r="OXP23" s="91"/>
      <c r="OXQ23" s="91"/>
      <c r="OXR23" s="91"/>
      <c r="OXS23" s="91"/>
      <c r="OXT23" s="91"/>
      <c r="OXU23" s="91"/>
      <c r="OXV23" s="91"/>
      <c r="OXW23" s="91"/>
      <c r="OXX23" s="91"/>
      <c r="OXY23" s="91"/>
      <c r="OXZ23" s="91"/>
      <c r="OYA23" s="91"/>
      <c r="OYB23" s="91"/>
      <c r="OYC23" s="91"/>
      <c r="OYD23" s="91"/>
      <c r="OYE23" s="91"/>
      <c r="OYF23" s="91"/>
      <c r="OYG23" s="91"/>
      <c r="OYH23" s="91"/>
      <c r="OYI23" s="91"/>
      <c r="OYJ23" s="91"/>
      <c r="OYK23" s="91"/>
      <c r="OYL23" s="91"/>
      <c r="OYM23" s="91"/>
      <c r="OYN23" s="91"/>
      <c r="OYO23" s="91"/>
      <c r="OYP23" s="91"/>
      <c r="OYQ23" s="91"/>
      <c r="OYR23" s="91"/>
      <c r="OYS23" s="91"/>
      <c r="OYT23" s="91"/>
      <c r="OYU23" s="91"/>
      <c r="OYV23" s="91"/>
      <c r="OYW23" s="91"/>
      <c r="OYX23" s="91"/>
      <c r="OYY23" s="91"/>
      <c r="OYZ23" s="91"/>
      <c r="OZA23" s="91"/>
      <c r="OZB23" s="91"/>
      <c r="OZC23" s="91"/>
      <c r="OZD23" s="91"/>
      <c r="OZE23" s="91"/>
      <c r="OZF23" s="91"/>
      <c r="OZG23" s="91"/>
      <c r="OZH23" s="91"/>
      <c r="OZI23" s="91"/>
      <c r="OZJ23" s="91"/>
      <c r="OZK23" s="91"/>
      <c r="OZL23" s="91"/>
      <c r="OZM23" s="91"/>
      <c r="OZN23" s="91"/>
      <c r="OZO23" s="91"/>
      <c r="OZP23" s="91"/>
      <c r="OZQ23" s="91"/>
      <c r="OZR23" s="91"/>
      <c r="OZS23" s="91"/>
      <c r="OZT23" s="91"/>
      <c r="OZU23" s="91"/>
      <c r="OZV23" s="91"/>
      <c r="OZW23" s="91"/>
      <c r="OZX23" s="91"/>
      <c r="OZY23" s="91"/>
      <c r="OZZ23" s="91"/>
      <c r="PAA23" s="91"/>
      <c r="PAB23" s="91"/>
      <c r="PAC23" s="91"/>
      <c r="PAD23" s="91"/>
      <c r="PAE23" s="91"/>
      <c r="PAF23" s="91"/>
      <c r="PAG23" s="91"/>
      <c r="PAH23" s="91"/>
      <c r="PAI23" s="91"/>
      <c r="PAJ23" s="91"/>
      <c r="PAK23" s="91"/>
      <c r="PAL23" s="91"/>
      <c r="PAM23" s="91"/>
      <c r="PAN23" s="91"/>
      <c r="PAO23" s="91"/>
      <c r="PAP23" s="91"/>
      <c r="PAQ23" s="91"/>
      <c r="PAR23" s="91"/>
      <c r="PAS23" s="91"/>
      <c r="PAT23" s="91"/>
      <c r="PAU23" s="91"/>
      <c r="PAV23" s="91"/>
      <c r="PAW23" s="91"/>
      <c r="PAX23" s="91"/>
      <c r="PAY23" s="91"/>
      <c r="PAZ23" s="91"/>
      <c r="PBA23" s="91"/>
      <c r="PBB23" s="91"/>
      <c r="PBC23" s="91"/>
      <c r="PBD23" s="91"/>
      <c r="PBE23" s="91"/>
      <c r="PBF23" s="91"/>
      <c r="PBG23" s="91"/>
      <c r="PBH23" s="91"/>
      <c r="PBI23" s="91"/>
      <c r="PBJ23" s="91"/>
      <c r="PBK23" s="91"/>
      <c r="PBL23" s="91"/>
      <c r="PBM23" s="91"/>
      <c r="PBN23" s="91"/>
      <c r="PBO23" s="91"/>
      <c r="PBP23" s="91"/>
      <c r="PBQ23" s="91"/>
      <c r="PBR23" s="91"/>
      <c r="PBS23" s="91"/>
      <c r="PBT23" s="91"/>
      <c r="PBU23" s="91"/>
      <c r="PBV23" s="91"/>
      <c r="PBW23" s="91"/>
      <c r="PBX23" s="91"/>
      <c r="PBY23" s="91"/>
      <c r="PBZ23" s="91"/>
      <c r="PCA23" s="91"/>
      <c r="PCB23" s="91"/>
      <c r="PCC23" s="91"/>
      <c r="PCD23" s="91"/>
      <c r="PCE23" s="91"/>
      <c r="PCF23" s="91"/>
      <c r="PCG23" s="91"/>
      <c r="PCH23" s="91"/>
      <c r="PCI23" s="91"/>
      <c r="PCJ23" s="91"/>
      <c r="PCK23" s="91"/>
      <c r="PCL23" s="91"/>
      <c r="PCM23" s="91"/>
      <c r="PCN23" s="91"/>
      <c r="PCO23" s="91"/>
      <c r="PCP23" s="91"/>
      <c r="PCQ23" s="91"/>
      <c r="PCR23" s="91"/>
      <c r="PCS23" s="91"/>
      <c r="PCT23" s="91"/>
      <c r="PCU23" s="91"/>
      <c r="PCV23" s="91"/>
      <c r="PCW23" s="91"/>
      <c r="PCX23" s="91"/>
      <c r="PCY23" s="91"/>
      <c r="PCZ23" s="91"/>
      <c r="PDA23" s="91"/>
      <c r="PDB23" s="91"/>
      <c r="PDC23" s="91"/>
      <c r="PDD23" s="91"/>
      <c r="PDE23" s="91"/>
      <c r="PDF23" s="91"/>
      <c r="PDG23" s="91"/>
      <c r="PDH23" s="91"/>
      <c r="PDI23" s="91"/>
      <c r="PDJ23" s="91"/>
      <c r="PDK23" s="91"/>
      <c r="PDL23" s="91"/>
      <c r="PDM23" s="91"/>
      <c r="PDN23" s="91"/>
      <c r="PDO23" s="91"/>
      <c r="PDP23" s="91"/>
      <c r="PDQ23" s="91"/>
      <c r="PDR23" s="91"/>
      <c r="PDS23" s="91"/>
      <c r="PDT23" s="91"/>
      <c r="PDU23" s="91"/>
      <c r="PDV23" s="91"/>
      <c r="PDW23" s="91"/>
      <c r="PDX23" s="91"/>
      <c r="PDY23" s="91"/>
      <c r="PDZ23" s="91"/>
      <c r="PEA23" s="91"/>
      <c r="PEB23" s="91"/>
      <c r="PEC23" s="91"/>
      <c r="PED23" s="91"/>
      <c r="PEE23" s="91"/>
      <c r="PEF23" s="91"/>
      <c r="PEG23" s="91"/>
      <c r="PEH23" s="91"/>
      <c r="PEI23" s="91"/>
      <c r="PEJ23" s="91"/>
      <c r="PEK23" s="91"/>
      <c r="PEL23" s="91"/>
      <c r="PEM23" s="91"/>
      <c r="PEN23" s="91"/>
      <c r="PEO23" s="91"/>
      <c r="PEP23" s="91"/>
      <c r="PEQ23" s="91"/>
      <c r="PER23" s="91"/>
      <c r="PES23" s="91"/>
      <c r="PET23" s="91"/>
      <c r="PEU23" s="91"/>
      <c r="PEV23" s="91"/>
      <c r="PEW23" s="91"/>
      <c r="PEX23" s="91"/>
      <c r="PEY23" s="91"/>
      <c r="PEZ23" s="91"/>
      <c r="PFA23" s="91"/>
      <c r="PFB23" s="91"/>
      <c r="PFC23" s="91"/>
      <c r="PFD23" s="91"/>
      <c r="PFE23" s="91"/>
      <c r="PFF23" s="91"/>
      <c r="PFG23" s="91"/>
      <c r="PFH23" s="91"/>
      <c r="PFI23" s="91"/>
      <c r="PFJ23" s="91"/>
      <c r="PFK23" s="91"/>
      <c r="PFL23" s="91"/>
      <c r="PFM23" s="91"/>
      <c r="PFN23" s="91"/>
      <c r="PFO23" s="91"/>
      <c r="PFP23" s="91"/>
      <c r="PFQ23" s="91"/>
      <c r="PFR23" s="91"/>
      <c r="PFS23" s="91"/>
      <c r="PFT23" s="91"/>
      <c r="PFU23" s="91"/>
      <c r="PFV23" s="91"/>
      <c r="PFW23" s="91"/>
      <c r="PFX23" s="91"/>
      <c r="PFY23" s="91"/>
      <c r="PFZ23" s="91"/>
      <c r="PGA23" s="91"/>
      <c r="PGB23" s="91"/>
      <c r="PGC23" s="91"/>
      <c r="PGD23" s="91"/>
      <c r="PGE23" s="91"/>
      <c r="PGF23" s="91"/>
      <c r="PGG23" s="91"/>
      <c r="PGH23" s="91"/>
      <c r="PGI23" s="91"/>
      <c r="PGJ23" s="91"/>
      <c r="PGK23" s="91"/>
      <c r="PGL23" s="91"/>
      <c r="PGM23" s="91"/>
      <c r="PGN23" s="91"/>
      <c r="PGO23" s="91"/>
      <c r="PGP23" s="91"/>
      <c r="PGQ23" s="91"/>
      <c r="PGR23" s="91"/>
      <c r="PGS23" s="91"/>
      <c r="PGT23" s="91"/>
      <c r="PGU23" s="91"/>
      <c r="PGV23" s="91"/>
      <c r="PGW23" s="91"/>
      <c r="PGX23" s="91"/>
      <c r="PGY23" s="91"/>
      <c r="PGZ23" s="91"/>
      <c r="PHA23" s="91"/>
      <c r="PHB23" s="91"/>
      <c r="PHC23" s="91"/>
      <c r="PHD23" s="91"/>
      <c r="PHE23" s="91"/>
      <c r="PHF23" s="91"/>
      <c r="PHG23" s="91"/>
      <c r="PHH23" s="91"/>
      <c r="PHI23" s="91"/>
      <c r="PHJ23" s="91"/>
      <c r="PHK23" s="91"/>
      <c r="PHL23" s="91"/>
      <c r="PHM23" s="91"/>
      <c r="PHN23" s="91"/>
      <c r="PHO23" s="91"/>
      <c r="PHP23" s="91"/>
      <c r="PHQ23" s="91"/>
      <c r="PHR23" s="91"/>
      <c r="PHS23" s="91"/>
      <c r="PHT23" s="91"/>
      <c r="PHU23" s="91"/>
      <c r="PHV23" s="91"/>
      <c r="PHW23" s="91"/>
      <c r="PHX23" s="91"/>
      <c r="PHY23" s="91"/>
      <c r="PHZ23" s="91"/>
      <c r="PIA23" s="91"/>
      <c r="PIB23" s="91"/>
      <c r="PIC23" s="91"/>
      <c r="PID23" s="91"/>
      <c r="PIE23" s="91"/>
      <c r="PIF23" s="91"/>
      <c r="PIG23" s="91"/>
      <c r="PIH23" s="91"/>
      <c r="PII23" s="91"/>
      <c r="PIJ23" s="91"/>
      <c r="PIK23" s="91"/>
      <c r="PIL23" s="91"/>
      <c r="PIM23" s="91"/>
      <c r="PIN23" s="91"/>
      <c r="PIO23" s="91"/>
      <c r="PIP23" s="91"/>
      <c r="PIQ23" s="91"/>
      <c r="PIR23" s="91"/>
      <c r="PIS23" s="91"/>
      <c r="PIT23" s="91"/>
      <c r="PIU23" s="91"/>
      <c r="PIV23" s="91"/>
      <c r="PIW23" s="91"/>
      <c r="PIX23" s="91"/>
      <c r="PIY23" s="91"/>
      <c r="PIZ23" s="91"/>
      <c r="PJA23" s="91"/>
      <c r="PJB23" s="91"/>
      <c r="PJC23" s="91"/>
      <c r="PJD23" s="91"/>
      <c r="PJE23" s="91"/>
      <c r="PJF23" s="91"/>
      <c r="PJG23" s="91"/>
      <c r="PJH23" s="91"/>
      <c r="PJI23" s="91"/>
      <c r="PJJ23" s="91"/>
      <c r="PJK23" s="91"/>
      <c r="PJL23" s="91"/>
      <c r="PJM23" s="91"/>
      <c r="PJN23" s="91"/>
      <c r="PJO23" s="91"/>
      <c r="PJP23" s="91"/>
      <c r="PJQ23" s="91"/>
      <c r="PJR23" s="91"/>
      <c r="PJS23" s="91"/>
      <c r="PJT23" s="91"/>
      <c r="PJU23" s="91"/>
      <c r="PJV23" s="91"/>
      <c r="PJW23" s="91"/>
      <c r="PJX23" s="91"/>
      <c r="PJY23" s="91"/>
      <c r="PJZ23" s="91"/>
      <c r="PKA23" s="91"/>
      <c r="PKB23" s="91"/>
      <c r="PKC23" s="91"/>
      <c r="PKD23" s="91"/>
      <c r="PKE23" s="91"/>
      <c r="PKF23" s="91"/>
      <c r="PKG23" s="91"/>
      <c r="PKH23" s="91"/>
      <c r="PKI23" s="91"/>
      <c r="PKJ23" s="91"/>
      <c r="PKK23" s="91"/>
      <c r="PKL23" s="91"/>
      <c r="PKM23" s="91"/>
      <c r="PKN23" s="91"/>
      <c r="PKO23" s="91"/>
      <c r="PKP23" s="91"/>
      <c r="PKQ23" s="91"/>
      <c r="PKR23" s="91"/>
      <c r="PKS23" s="91"/>
      <c r="PKT23" s="91"/>
      <c r="PKU23" s="91"/>
      <c r="PKV23" s="91"/>
      <c r="PKW23" s="91"/>
      <c r="PKX23" s="91"/>
      <c r="PKY23" s="91"/>
      <c r="PKZ23" s="91"/>
      <c r="PLA23" s="91"/>
      <c r="PLB23" s="91"/>
      <c r="PLC23" s="91"/>
      <c r="PLD23" s="91"/>
      <c r="PLE23" s="91"/>
      <c r="PLF23" s="91"/>
      <c r="PLG23" s="91"/>
      <c r="PLH23" s="91"/>
      <c r="PLI23" s="91"/>
      <c r="PLJ23" s="91"/>
      <c r="PLK23" s="91"/>
      <c r="PLL23" s="91"/>
      <c r="PLM23" s="91"/>
      <c r="PLN23" s="91"/>
      <c r="PLO23" s="91"/>
      <c r="PLP23" s="91"/>
      <c r="PLQ23" s="91"/>
      <c r="PLR23" s="91"/>
      <c r="PLS23" s="91"/>
      <c r="PLT23" s="91"/>
      <c r="PLU23" s="91"/>
      <c r="PLV23" s="91"/>
      <c r="PLW23" s="91"/>
      <c r="PLX23" s="91"/>
      <c r="PLY23" s="91"/>
      <c r="PLZ23" s="91"/>
      <c r="PMA23" s="91"/>
      <c r="PMB23" s="91"/>
      <c r="PMC23" s="91"/>
      <c r="PMD23" s="91"/>
      <c r="PME23" s="91"/>
      <c r="PMF23" s="91"/>
      <c r="PMG23" s="91"/>
      <c r="PMH23" s="91"/>
      <c r="PMI23" s="91"/>
      <c r="PMJ23" s="91"/>
      <c r="PMK23" s="91"/>
      <c r="PML23" s="91"/>
      <c r="PMM23" s="91"/>
      <c r="PMN23" s="91"/>
      <c r="PMO23" s="91"/>
      <c r="PMP23" s="91"/>
      <c r="PMQ23" s="91"/>
      <c r="PMR23" s="91"/>
      <c r="PMS23" s="91"/>
      <c r="PMT23" s="91"/>
      <c r="PMU23" s="91"/>
      <c r="PMV23" s="91"/>
      <c r="PMW23" s="91"/>
      <c r="PMX23" s="91"/>
      <c r="PMY23" s="91"/>
      <c r="PMZ23" s="91"/>
      <c r="PNA23" s="91"/>
      <c r="PNB23" s="91"/>
      <c r="PNC23" s="91"/>
      <c r="PND23" s="91"/>
      <c r="PNE23" s="91"/>
      <c r="PNF23" s="91"/>
      <c r="PNG23" s="91"/>
      <c r="PNH23" s="91"/>
      <c r="PNI23" s="91"/>
      <c r="PNJ23" s="91"/>
      <c r="PNK23" s="91"/>
      <c r="PNL23" s="91"/>
      <c r="PNM23" s="91"/>
      <c r="PNN23" s="91"/>
      <c r="PNO23" s="91"/>
      <c r="PNP23" s="91"/>
      <c r="PNQ23" s="91"/>
      <c r="PNR23" s="91"/>
      <c r="PNS23" s="91"/>
      <c r="PNT23" s="91"/>
      <c r="PNU23" s="91"/>
      <c r="PNV23" s="91"/>
      <c r="PNW23" s="91"/>
      <c r="PNX23" s="91"/>
      <c r="PNY23" s="91"/>
      <c r="PNZ23" s="91"/>
      <c r="POA23" s="91"/>
      <c r="POB23" s="91"/>
      <c r="POC23" s="91"/>
      <c r="POD23" s="91"/>
      <c r="POE23" s="91"/>
      <c r="POF23" s="91"/>
      <c r="POG23" s="91"/>
      <c r="POH23" s="91"/>
      <c r="POI23" s="91"/>
      <c r="POJ23" s="91"/>
      <c r="POK23" s="91"/>
      <c r="POL23" s="91"/>
      <c r="POM23" s="91"/>
      <c r="PON23" s="91"/>
      <c r="POO23" s="91"/>
      <c r="POP23" s="91"/>
      <c r="POQ23" s="91"/>
      <c r="POR23" s="91"/>
      <c r="POS23" s="91"/>
      <c r="POT23" s="91"/>
      <c r="POU23" s="91"/>
      <c r="POV23" s="91"/>
      <c r="POW23" s="91"/>
      <c r="POX23" s="91"/>
      <c r="POY23" s="91"/>
      <c r="POZ23" s="91"/>
      <c r="PPA23" s="91"/>
      <c r="PPB23" s="91"/>
      <c r="PPC23" s="91"/>
      <c r="PPD23" s="91"/>
      <c r="PPE23" s="91"/>
      <c r="PPF23" s="91"/>
      <c r="PPG23" s="91"/>
      <c r="PPH23" s="91"/>
      <c r="PPI23" s="91"/>
      <c r="PPJ23" s="91"/>
      <c r="PPK23" s="91"/>
      <c r="PPL23" s="91"/>
      <c r="PPM23" s="91"/>
      <c r="PPN23" s="91"/>
      <c r="PPO23" s="91"/>
      <c r="PPP23" s="91"/>
      <c r="PPQ23" s="91"/>
      <c r="PPR23" s="91"/>
      <c r="PPS23" s="91"/>
      <c r="PPT23" s="91"/>
      <c r="PPU23" s="91"/>
      <c r="PPV23" s="91"/>
      <c r="PPW23" s="91"/>
      <c r="PPX23" s="91"/>
      <c r="PPY23" s="91"/>
      <c r="PPZ23" s="91"/>
      <c r="PQA23" s="91"/>
      <c r="PQB23" s="91"/>
      <c r="PQC23" s="91"/>
      <c r="PQD23" s="91"/>
      <c r="PQE23" s="91"/>
      <c r="PQF23" s="91"/>
      <c r="PQG23" s="91"/>
      <c r="PQH23" s="91"/>
      <c r="PQI23" s="91"/>
      <c r="PQJ23" s="91"/>
      <c r="PQK23" s="91"/>
      <c r="PQL23" s="91"/>
      <c r="PQM23" s="91"/>
      <c r="PQN23" s="91"/>
      <c r="PQO23" s="91"/>
      <c r="PQP23" s="91"/>
      <c r="PQQ23" s="91"/>
      <c r="PQR23" s="91"/>
      <c r="PQS23" s="91"/>
      <c r="PQT23" s="91"/>
      <c r="PQU23" s="91"/>
      <c r="PQV23" s="91"/>
      <c r="PQW23" s="91"/>
      <c r="PQX23" s="91"/>
      <c r="PQY23" s="91"/>
      <c r="PQZ23" s="91"/>
      <c r="PRA23" s="91"/>
      <c r="PRB23" s="91"/>
      <c r="PRC23" s="91"/>
      <c r="PRD23" s="91"/>
      <c r="PRE23" s="91"/>
      <c r="PRF23" s="91"/>
      <c r="PRG23" s="91"/>
      <c r="PRH23" s="91"/>
      <c r="PRI23" s="91"/>
      <c r="PRJ23" s="91"/>
      <c r="PRK23" s="91"/>
      <c r="PRL23" s="91"/>
      <c r="PRM23" s="91"/>
      <c r="PRN23" s="91"/>
      <c r="PRO23" s="91"/>
      <c r="PRP23" s="91"/>
      <c r="PRQ23" s="91"/>
      <c r="PRR23" s="91"/>
      <c r="PRS23" s="91"/>
      <c r="PRT23" s="91"/>
      <c r="PRU23" s="91"/>
      <c r="PRV23" s="91"/>
      <c r="PRW23" s="91"/>
      <c r="PRX23" s="91"/>
      <c r="PRY23" s="91"/>
      <c r="PRZ23" s="91"/>
      <c r="PSA23" s="91"/>
      <c r="PSB23" s="91"/>
      <c r="PSC23" s="91"/>
      <c r="PSD23" s="91"/>
      <c r="PSE23" s="91"/>
      <c r="PSF23" s="91"/>
      <c r="PSG23" s="91"/>
      <c r="PSH23" s="91"/>
      <c r="PSI23" s="91"/>
      <c r="PSJ23" s="91"/>
      <c r="PSK23" s="91"/>
      <c r="PSL23" s="91"/>
      <c r="PSM23" s="91"/>
      <c r="PSN23" s="91"/>
      <c r="PSO23" s="91"/>
      <c r="PSP23" s="91"/>
      <c r="PSQ23" s="91"/>
      <c r="PSR23" s="91"/>
      <c r="PSS23" s="91"/>
      <c r="PST23" s="91"/>
      <c r="PSU23" s="91"/>
      <c r="PSV23" s="91"/>
      <c r="PSW23" s="91"/>
      <c r="PSX23" s="91"/>
      <c r="PSY23" s="91"/>
      <c r="PSZ23" s="91"/>
      <c r="PTA23" s="91"/>
      <c r="PTB23" s="91"/>
      <c r="PTC23" s="91"/>
      <c r="PTD23" s="91"/>
      <c r="PTE23" s="91"/>
      <c r="PTF23" s="91"/>
      <c r="PTG23" s="91"/>
      <c r="PTH23" s="91"/>
      <c r="PTI23" s="91"/>
      <c r="PTJ23" s="91"/>
      <c r="PTK23" s="91"/>
      <c r="PTL23" s="91"/>
      <c r="PTM23" s="91"/>
      <c r="PTN23" s="91"/>
      <c r="PTO23" s="91"/>
      <c r="PTP23" s="91"/>
      <c r="PTQ23" s="91"/>
      <c r="PTR23" s="91"/>
      <c r="PTS23" s="91"/>
      <c r="PTT23" s="91"/>
      <c r="PTU23" s="91"/>
      <c r="PTV23" s="91"/>
      <c r="PTW23" s="91"/>
      <c r="PTX23" s="91"/>
      <c r="PTY23" s="91"/>
      <c r="PTZ23" s="91"/>
      <c r="PUA23" s="91"/>
      <c r="PUB23" s="91"/>
      <c r="PUC23" s="91"/>
      <c r="PUD23" s="91"/>
      <c r="PUE23" s="91"/>
      <c r="PUF23" s="91"/>
      <c r="PUG23" s="91"/>
      <c r="PUH23" s="91"/>
      <c r="PUI23" s="91"/>
      <c r="PUJ23" s="91"/>
      <c r="PUK23" s="91"/>
      <c r="PUL23" s="91"/>
      <c r="PUM23" s="91"/>
      <c r="PUN23" s="91"/>
      <c r="PUO23" s="91"/>
      <c r="PUP23" s="91"/>
      <c r="PUQ23" s="91"/>
      <c r="PUR23" s="91"/>
      <c r="PUS23" s="91"/>
      <c r="PUT23" s="91"/>
      <c r="PUU23" s="91"/>
      <c r="PUV23" s="91"/>
      <c r="PUW23" s="91"/>
      <c r="PUX23" s="91"/>
      <c r="PUY23" s="91"/>
      <c r="PUZ23" s="91"/>
      <c r="PVA23" s="91"/>
      <c r="PVB23" s="91"/>
      <c r="PVC23" s="91"/>
      <c r="PVD23" s="91"/>
      <c r="PVE23" s="91"/>
      <c r="PVF23" s="91"/>
      <c r="PVG23" s="91"/>
      <c r="PVH23" s="91"/>
      <c r="PVI23" s="91"/>
      <c r="PVJ23" s="91"/>
      <c r="PVK23" s="91"/>
      <c r="PVL23" s="91"/>
      <c r="PVM23" s="91"/>
      <c r="PVN23" s="91"/>
      <c r="PVO23" s="91"/>
      <c r="PVP23" s="91"/>
      <c r="PVQ23" s="91"/>
      <c r="PVR23" s="91"/>
      <c r="PVS23" s="91"/>
      <c r="PVT23" s="91"/>
      <c r="PVU23" s="91"/>
      <c r="PVV23" s="91"/>
      <c r="PVW23" s="91"/>
      <c r="PVX23" s="91"/>
      <c r="PVY23" s="91"/>
      <c r="PVZ23" s="91"/>
      <c r="PWA23" s="91"/>
      <c r="PWB23" s="91"/>
      <c r="PWC23" s="91"/>
      <c r="PWD23" s="91"/>
      <c r="PWE23" s="91"/>
      <c r="PWF23" s="91"/>
      <c r="PWG23" s="91"/>
      <c r="PWH23" s="91"/>
      <c r="PWI23" s="91"/>
      <c r="PWJ23" s="91"/>
      <c r="PWK23" s="91"/>
      <c r="PWL23" s="91"/>
      <c r="PWM23" s="91"/>
      <c r="PWN23" s="91"/>
      <c r="PWO23" s="91"/>
      <c r="PWP23" s="91"/>
      <c r="PWQ23" s="91"/>
      <c r="PWR23" s="91"/>
      <c r="PWS23" s="91"/>
      <c r="PWT23" s="91"/>
      <c r="PWU23" s="91"/>
      <c r="PWV23" s="91"/>
      <c r="PWW23" s="91"/>
      <c r="PWX23" s="91"/>
      <c r="PWY23" s="91"/>
      <c r="PWZ23" s="91"/>
      <c r="PXA23" s="91"/>
      <c r="PXB23" s="91"/>
      <c r="PXC23" s="91"/>
      <c r="PXD23" s="91"/>
      <c r="PXE23" s="91"/>
      <c r="PXF23" s="91"/>
      <c r="PXG23" s="91"/>
      <c r="PXH23" s="91"/>
      <c r="PXI23" s="91"/>
      <c r="PXJ23" s="91"/>
      <c r="PXK23" s="91"/>
      <c r="PXL23" s="91"/>
      <c r="PXM23" s="91"/>
      <c r="PXN23" s="91"/>
      <c r="PXO23" s="91"/>
      <c r="PXP23" s="91"/>
      <c r="PXQ23" s="91"/>
      <c r="PXR23" s="91"/>
      <c r="PXS23" s="91"/>
      <c r="PXT23" s="91"/>
      <c r="PXU23" s="91"/>
      <c r="PXV23" s="91"/>
      <c r="PXW23" s="91"/>
      <c r="PXX23" s="91"/>
      <c r="PXY23" s="91"/>
      <c r="PXZ23" s="91"/>
      <c r="PYA23" s="91"/>
      <c r="PYB23" s="91"/>
      <c r="PYC23" s="91"/>
      <c r="PYD23" s="91"/>
      <c r="PYE23" s="91"/>
      <c r="PYF23" s="91"/>
      <c r="PYG23" s="91"/>
      <c r="PYH23" s="91"/>
      <c r="PYI23" s="91"/>
      <c r="PYJ23" s="91"/>
      <c r="PYK23" s="91"/>
      <c r="PYL23" s="91"/>
      <c r="PYM23" s="91"/>
      <c r="PYN23" s="91"/>
      <c r="PYO23" s="91"/>
      <c r="PYP23" s="91"/>
      <c r="PYQ23" s="91"/>
      <c r="PYR23" s="91"/>
      <c r="PYS23" s="91"/>
      <c r="PYT23" s="91"/>
      <c r="PYU23" s="91"/>
      <c r="PYV23" s="91"/>
      <c r="PYW23" s="91"/>
      <c r="PYX23" s="91"/>
      <c r="PYY23" s="91"/>
      <c r="PYZ23" s="91"/>
      <c r="PZA23" s="91"/>
      <c r="PZB23" s="91"/>
      <c r="PZC23" s="91"/>
      <c r="PZD23" s="91"/>
      <c r="PZE23" s="91"/>
      <c r="PZF23" s="91"/>
      <c r="PZG23" s="91"/>
      <c r="PZH23" s="91"/>
      <c r="PZI23" s="91"/>
      <c r="PZJ23" s="91"/>
      <c r="PZK23" s="91"/>
      <c r="PZL23" s="91"/>
      <c r="PZM23" s="91"/>
      <c r="PZN23" s="91"/>
      <c r="PZO23" s="91"/>
      <c r="PZP23" s="91"/>
      <c r="PZQ23" s="91"/>
      <c r="PZR23" s="91"/>
      <c r="PZS23" s="91"/>
      <c r="PZT23" s="91"/>
      <c r="PZU23" s="91"/>
      <c r="PZV23" s="91"/>
      <c r="PZW23" s="91"/>
      <c r="PZX23" s="91"/>
      <c r="PZY23" s="91"/>
      <c r="PZZ23" s="91"/>
      <c r="QAA23" s="91"/>
      <c r="QAB23" s="91"/>
      <c r="QAC23" s="91"/>
      <c r="QAD23" s="91"/>
      <c r="QAE23" s="91"/>
      <c r="QAF23" s="91"/>
      <c r="QAG23" s="91"/>
      <c r="QAH23" s="91"/>
      <c r="QAI23" s="91"/>
      <c r="QAJ23" s="91"/>
      <c r="QAK23" s="91"/>
      <c r="QAL23" s="91"/>
      <c r="QAM23" s="91"/>
      <c r="QAN23" s="91"/>
      <c r="QAO23" s="91"/>
      <c r="QAP23" s="91"/>
      <c r="QAQ23" s="91"/>
      <c r="QAR23" s="91"/>
      <c r="QAS23" s="91"/>
      <c r="QAT23" s="91"/>
      <c r="QAU23" s="91"/>
      <c r="QAV23" s="91"/>
      <c r="QAW23" s="91"/>
      <c r="QAX23" s="91"/>
      <c r="QAY23" s="91"/>
      <c r="QAZ23" s="91"/>
      <c r="QBA23" s="91"/>
      <c r="QBB23" s="91"/>
      <c r="QBC23" s="91"/>
      <c r="QBD23" s="91"/>
      <c r="QBE23" s="91"/>
      <c r="QBF23" s="91"/>
      <c r="QBG23" s="91"/>
      <c r="QBH23" s="91"/>
      <c r="QBI23" s="91"/>
      <c r="QBJ23" s="91"/>
      <c r="QBK23" s="91"/>
      <c r="QBL23" s="91"/>
      <c r="QBM23" s="91"/>
      <c r="QBN23" s="91"/>
      <c r="QBO23" s="91"/>
      <c r="QBP23" s="91"/>
      <c r="QBQ23" s="91"/>
      <c r="QBR23" s="91"/>
      <c r="QBS23" s="91"/>
      <c r="QBT23" s="91"/>
      <c r="QBU23" s="91"/>
      <c r="QBV23" s="91"/>
      <c r="QBW23" s="91"/>
      <c r="QBX23" s="91"/>
      <c r="QBY23" s="91"/>
      <c r="QBZ23" s="91"/>
      <c r="QCA23" s="91"/>
      <c r="QCB23" s="91"/>
      <c r="QCC23" s="91"/>
      <c r="QCD23" s="91"/>
      <c r="QCE23" s="91"/>
      <c r="QCF23" s="91"/>
      <c r="QCG23" s="91"/>
      <c r="QCH23" s="91"/>
      <c r="QCI23" s="91"/>
      <c r="QCJ23" s="91"/>
      <c r="QCK23" s="91"/>
      <c r="QCL23" s="91"/>
      <c r="QCM23" s="91"/>
      <c r="QCN23" s="91"/>
      <c r="QCO23" s="91"/>
      <c r="QCP23" s="91"/>
      <c r="QCQ23" s="91"/>
      <c r="QCR23" s="91"/>
      <c r="QCS23" s="91"/>
      <c r="QCT23" s="91"/>
      <c r="QCU23" s="91"/>
      <c r="QCV23" s="91"/>
      <c r="QCW23" s="91"/>
      <c r="QCX23" s="91"/>
      <c r="QCY23" s="91"/>
      <c r="QCZ23" s="91"/>
      <c r="QDA23" s="91"/>
      <c r="QDB23" s="91"/>
      <c r="QDC23" s="91"/>
      <c r="QDD23" s="91"/>
      <c r="QDE23" s="91"/>
      <c r="QDF23" s="91"/>
      <c r="QDG23" s="91"/>
      <c r="QDH23" s="91"/>
      <c r="QDI23" s="91"/>
      <c r="QDJ23" s="91"/>
      <c r="QDK23" s="91"/>
      <c r="QDL23" s="91"/>
      <c r="QDM23" s="91"/>
      <c r="QDN23" s="91"/>
      <c r="QDO23" s="91"/>
      <c r="QDP23" s="91"/>
      <c r="QDQ23" s="91"/>
      <c r="QDR23" s="91"/>
      <c r="QDS23" s="91"/>
      <c r="QDT23" s="91"/>
      <c r="QDU23" s="91"/>
      <c r="QDV23" s="91"/>
      <c r="QDW23" s="91"/>
      <c r="QDX23" s="91"/>
      <c r="QDY23" s="91"/>
      <c r="QDZ23" s="91"/>
      <c r="QEA23" s="91"/>
      <c r="QEB23" s="91"/>
      <c r="QEC23" s="91"/>
      <c r="QED23" s="91"/>
      <c r="QEE23" s="91"/>
      <c r="QEF23" s="91"/>
      <c r="QEG23" s="91"/>
      <c r="QEH23" s="91"/>
      <c r="QEI23" s="91"/>
      <c r="QEJ23" s="91"/>
      <c r="QEK23" s="91"/>
      <c r="QEL23" s="91"/>
      <c r="QEM23" s="91"/>
      <c r="QEN23" s="91"/>
      <c r="QEO23" s="91"/>
      <c r="QEP23" s="91"/>
      <c r="QEQ23" s="91"/>
      <c r="QER23" s="91"/>
      <c r="QES23" s="91"/>
      <c r="QET23" s="91"/>
      <c r="QEU23" s="91"/>
      <c r="QEV23" s="91"/>
      <c r="QEW23" s="91"/>
      <c r="QEX23" s="91"/>
      <c r="QEY23" s="91"/>
      <c r="QEZ23" s="91"/>
      <c r="QFA23" s="91"/>
      <c r="QFB23" s="91"/>
      <c r="QFC23" s="91"/>
      <c r="QFD23" s="91"/>
      <c r="QFE23" s="91"/>
      <c r="QFF23" s="91"/>
      <c r="QFG23" s="91"/>
      <c r="QFH23" s="91"/>
      <c r="QFI23" s="91"/>
      <c r="QFJ23" s="91"/>
      <c r="QFK23" s="91"/>
      <c r="QFL23" s="91"/>
      <c r="QFM23" s="91"/>
      <c r="QFN23" s="91"/>
      <c r="QFO23" s="91"/>
      <c r="QFP23" s="91"/>
      <c r="QFQ23" s="91"/>
      <c r="QFR23" s="91"/>
      <c r="QFS23" s="91"/>
      <c r="QFT23" s="91"/>
      <c r="QFU23" s="91"/>
      <c r="QFV23" s="91"/>
      <c r="QFW23" s="91"/>
      <c r="QFX23" s="91"/>
      <c r="QFY23" s="91"/>
      <c r="QFZ23" s="91"/>
      <c r="QGA23" s="91"/>
      <c r="QGB23" s="91"/>
      <c r="QGC23" s="91"/>
      <c r="QGD23" s="91"/>
      <c r="QGE23" s="91"/>
      <c r="QGF23" s="91"/>
      <c r="QGG23" s="91"/>
      <c r="QGH23" s="91"/>
      <c r="QGI23" s="91"/>
      <c r="QGJ23" s="91"/>
      <c r="QGK23" s="91"/>
      <c r="QGL23" s="91"/>
      <c r="QGM23" s="91"/>
      <c r="QGN23" s="91"/>
      <c r="QGO23" s="91"/>
      <c r="QGP23" s="91"/>
      <c r="QGQ23" s="91"/>
      <c r="QGR23" s="91"/>
      <c r="QGS23" s="91"/>
      <c r="QGT23" s="91"/>
      <c r="QGU23" s="91"/>
      <c r="QGV23" s="91"/>
      <c r="QGW23" s="91"/>
      <c r="QGX23" s="91"/>
      <c r="QGY23" s="91"/>
      <c r="QGZ23" s="91"/>
      <c r="QHA23" s="91"/>
      <c r="QHB23" s="91"/>
      <c r="QHC23" s="91"/>
      <c r="QHD23" s="91"/>
      <c r="QHE23" s="91"/>
      <c r="QHF23" s="91"/>
      <c r="QHG23" s="91"/>
      <c r="QHH23" s="91"/>
      <c r="QHI23" s="91"/>
      <c r="QHJ23" s="91"/>
      <c r="QHK23" s="91"/>
      <c r="QHL23" s="91"/>
      <c r="QHM23" s="91"/>
      <c r="QHN23" s="91"/>
      <c r="QHO23" s="91"/>
      <c r="QHP23" s="91"/>
      <c r="QHQ23" s="91"/>
      <c r="QHR23" s="91"/>
      <c r="QHS23" s="91"/>
      <c r="QHT23" s="91"/>
      <c r="QHU23" s="91"/>
      <c r="QHV23" s="91"/>
      <c r="QHW23" s="91"/>
      <c r="QHX23" s="91"/>
      <c r="QHY23" s="91"/>
      <c r="QHZ23" s="91"/>
      <c r="QIA23" s="91"/>
      <c r="QIB23" s="91"/>
      <c r="QIC23" s="91"/>
      <c r="QID23" s="91"/>
      <c r="QIE23" s="91"/>
      <c r="QIF23" s="91"/>
      <c r="QIG23" s="91"/>
      <c r="QIH23" s="91"/>
      <c r="QII23" s="91"/>
      <c r="QIJ23" s="91"/>
      <c r="QIK23" s="91"/>
      <c r="QIL23" s="91"/>
      <c r="QIM23" s="91"/>
      <c r="QIN23" s="91"/>
      <c r="QIO23" s="91"/>
      <c r="QIP23" s="91"/>
      <c r="QIQ23" s="91"/>
      <c r="QIR23" s="91"/>
      <c r="QIS23" s="91"/>
      <c r="QIT23" s="91"/>
      <c r="QIU23" s="91"/>
      <c r="QIV23" s="91"/>
      <c r="QIW23" s="91"/>
      <c r="QIX23" s="91"/>
      <c r="QIY23" s="91"/>
      <c r="QIZ23" s="91"/>
      <c r="QJA23" s="91"/>
      <c r="QJB23" s="91"/>
      <c r="QJC23" s="91"/>
      <c r="QJD23" s="91"/>
      <c r="QJE23" s="91"/>
      <c r="QJF23" s="91"/>
      <c r="QJG23" s="91"/>
      <c r="QJH23" s="91"/>
      <c r="QJI23" s="91"/>
      <c r="QJJ23" s="91"/>
      <c r="QJK23" s="91"/>
      <c r="QJL23" s="91"/>
      <c r="QJM23" s="91"/>
      <c r="QJN23" s="91"/>
      <c r="QJO23" s="91"/>
      <c r="QJP23" s="91"/>
      <c r="QJQ23" s="91"/>
      <c r="QJR23" s="91"/>
      <c r="QJS23" s="91"/>
      <c r="QJT23" s="91"/>
      <c r="QJU23" s="91"/>
      <c r="QJV23" s="91"/>
      <c r="QJW23" s="91"/>
      <c r="QJX23" s="91"/>
      <c r="QJY23" s="91"/>
      <c r="QJZ23" s="91"/>
      <c r="QKA23" s="91"/>
      <c r="QKB23" s="91"/>
      <c r="QKC23" s="91"/>
      <c r="QKD23" s="91"/>
      <c r="QKE23" s="91"/>
      <c r="QKF23" s="91"/>
      <c r="QKG23" s="91"/>
      <c r="QKH23" s="91"/>
      <c r="QKI23" s="91"/>
      <c r="QKJ23" s="91"/>
      <c r="QKK23" s="91"/>
      <c r="QKL23" s="91"/>
      <c r="QKM23" s="91"/>
      <c r="QKN23" s="91"/>
      <c r="QKO23" s="91"/>
      <c r="QKP23" s="91"/>
      <c r="QKQ23" s="91"/>
      <c r="QKR23" s="91"/>
      <c r="QKS23" s="91"/>
      <c r="QKT23" s="91"/>
      <c r="QKU23" s="91"/>
      <c r="QKV23" s="91"/>
      <c r="QKW23" s="91"/>
      <c r="QKX23" s="91"/>
      <c r="QKY23" s="91"/>
      <c r="QKZ23" s="91"/>
      <c r="QLA23" s="91"/>
      <c r="QLB23" s="91"/>
      <c r="QLC23" s="91"/>
      <c r="QLD23" s="91"/>
      <c r="QLE23" s="91"/>
      <c r="QLF23" s="91"/>
      <c r="QLG23" s="91"/>
      <c r="QLH23" s="91"/>
      <c r="QLI23" s="91"/>
      <c r="QLJ23" s="91"/>
      <c r="QLK23" s="91"/>
      <c r="QLL23" s="91"/>
      <c r="QLM23" s="91"/>
      <c r="QLN23" s="91"/>
      <c r="QLO23" s="91"/>
      <c r="QLP23" s="91"/>
      <c r="QLQ23" s="91"/>
      <c r="QLR23" s="91"/>
      <c r="QLS23" s="91"/>
      <c r="QLT23" s="91"/>
      <c r="QLU23" s="91"/>
      <c r="QLV23" s="91"/>
      <c r="QLW23" s="91"/>
      <c r="QLX23" s="91"/>
      <c r="QLY23" s="91"/>
      <c r="QLZ23" s="91"/>
      <c r="QMA23" s="91"/>
      <c r="QMB23" s="91"/>
      <c r="QMC23" s="91"/>
      <c r="QMD23" s="91"/>
      <c r="QME23" s="91"/>
      <c r="QMF23" s="91"/>
      <c r="QMG23" s="91"/>
      <c r="QMH23" s="91"/>
      <c r="QMI23" s="91"/>
      <c r="QMJ23" s="91"/>
      <c r="QMK23" s="91"/>
      <c r="QML23" s="91"/>
      <c r="QMM23" s="91"/>
      <c r="QMN23" s="91"/>
      <c r="QMO23" s="91"/>
      <c r="QMP23" s="91"/>
      <c r="QMQ23" s="91"/>
      <c r="QMR23" s="91"/>
      <c r="QMS23" s="91"/>
      <c r="QMT23" s="91"/>
      <c r="QMU23" s="91"/>
      <c r="QMV23" s="91"/>
      <c r="QMW23" s="91"/>
      <c r="QMX23" s="91"/>
      <c r="QMY23" s="91"/>
      <c r="QMZ23" s="91"/>
      <c r="QNA23" s="91"/>
      <c r="QNB23" s="91"/>
      <c r="QNC23" s="91"/>
      <c r="QND23" s="91"/>
      <c r="QNE23" s="91"/>
      <c r="QNF23" s="91"/>
      <c r="QNG23" s="91"/>
      <c r="QNH23" s="91"/>
      <c r="QNI23" s="91"/>
      <c r="QNJ23" s="91"/>
      <c r="QNK23" s="91"/>
      <c r="QNL23" s="91"/>
      <c r="QNM23" s="91"/>
      <c r="QNN23" s="91"/>
      <c r="QNO23" s="91"/>
      <c r="QNP23" s="91"/>
      <c r="QNQ23" s="91"/>
      <c r="QNR23" s="91"/>
      <c r="QNS23" s="91"/>
      <c r="QNT23" s="91"/>
      <c r="QNU23" s="91"/>
      <c r="QNV23" s="91"/>
      <c r="QNW23" s="91"/>
      <c r="QNX23" s="91"/>
      <c r="QNY23" s="91"/>
      <c r="QNZ23" s="91"/>
      <c r="QOA23" s="91"/>
      <c r="QOB23" s="91"/>
      <c r="QOC23" s="91"/>
      <c r="QOD23" s="91"/>
      <c r="QOE23" s="91"/>
      <c r="QOF23" s="91"/>
      <c r="QOG23" s="91"/>
      <c r="QOH23" s="91"/>
      <c r="QOI23" s="91"/>
      <c r="QOJ23" s="91"/>
      <c r="QOK23" s="91"/>
      <c r="QOL23" s="91"/>
      <c r="QOM23" s="91"/>
      <c r="QON23" s="91"/>
      <c r="QOO23" s="91"/>
      <c r="QOP23" s="91"/>
      <c r="QOQ23" s="91"/>
      <c r="QOR23" s="91"/>
      <c r="QOS23" s="91"/>
      <c r="QOT23" s="91"/>
      <c r="QOU23" s="91"/>
      <c r="QOV23" s="91"/>
      <c r="QOW23" s="91"/>
      <c r="QOX23" s="91"/>
      <c r="QOY23" s="91"/>
      <c r="QOZ23" s="91"/>
      <c r="QPA23" s="91"/>
      <c r="QPB23" s="91"/>
      <c r="QPC23" s="91"/>
      <c r="QPD23" s="91"/>
      <c r="QPE23" s="91"/>
      <c r="QPF23" s="91"/>
      <c r="QPG23" s="91"/>
      <c r="QPH23" s="91"/>
      <c r="QPI23" s="91"/>
      <c r="QPJ23" s="91"/>
      <c r="QPK23" s="91"/>
      <c r="QPL23" s="91"/>
      <c r="QPM23" s="91"/>
      <c r="QPN23" s="91"/>
      <c r="QPO23" s="91"/>
      <c r="QPP23" s="91"/>
      <c r="QPQ23" s="91"/>
      <c r="QPR23" s="91"/>
      <c r="QPS23" s="91"/>
      <c r="QPT23" s="91"/>
      <c r="QPU23" s="91"/>
      <c r="QPV23" s="91"/>
      <c r="QPW23" s="91"/>
      <c r="QPX23" s="91"/>
      <c r="QPY23" s="91"/>
      <c r="QPZ23" s="91"/>
      <c r="QQA23" s="91"/>
      <c r="QQB23" s="91"/>
      <c r="QQC23" s="91"/>
      <c r="QQD23" s="91"/>
      <c r="QQE23" s="91"/>
      <c r="QQF23" s="91"/>
      <c r="QQG23" s="91"/>
      <c r="QQH23" s="91"/>
      <c r="QQI23" s="91"/>
      <c r="QQJ23" s="91"/>
      <c r="QQK23" s="91"/>
      <c r="QQL23" s="91"/>
      <c r="QQM23" s="91"/>
      <c r="QQN23" s="91"/>
      <c r="QQO23" s="91"/>
      <c r="QQP23" s="91"/>
      <c r="QQQ23" s="91"/>
      <c r="QQR23" s="91"/>
      <c r="QQS23" s="91"/>
      <c r="QQT23" s="91"/>
      <c r="QQU23" s="91"/>
      <c r="QQV23" s="91"/>
      <c r="QQW23" s="91"/>
      <c r="QQX23" s="91"/>
      <c r="QQY23" s="91"/>
      <c r="QQZ23" s="91"/>
      <c r="QRA23" s="91"/>
      <c r="QRB23" s="91"/>
      <c r="QRC23" s="91"/>
      <c r="QRD23" s="91"/>
      <c r="QRE23" s="91"/>
      <c r="QRF23" s="91"/>
      <c r="QRG23" s="91"/>
      <c r="QRH23" s="91"/>
      <c r="QRI23" s="91"/>
      <c r="QRJ23" s="91"/>
      <c r="QRK23" s="91"/>
      <c r="QRL23" s="91"/>
      <c r="QRM23" s="91"/>
      <c r="QRN23" s="91"/>
      <c r="QRO23" s="91"/>
      <c r="QRP23" s="91"/>
      <c r="QRQ23" s="91"/>
      <c r="QRR23" s="91"/>
      <c r="QRS23" s="91"/>
      <c r="QRT23" s="91"/>
      <c r="QRU23" s="91"/>
      <c r="QRV23" s="91"/>
      <c r="QRW23" s="91"/>
      <c r="QRX23" s="91"/>
      <c r="QRY23" s="91"/>
      <c r="QRZ23" s="91"/>
      <c r="QSA23" s="91"/>
      <c r="QSB23" s="91"/>
      <c r="QSC23" s="91"/>
      <c r="QSD23" s="91"/>
      <c r="QSE23" s="91"/>
      <c r="QSF23" s="91"/>
      <c r="QSG23" s="91"/>
      <c r="QSH23" s="91"/>
      <c r="QSI23" s="91"/>
      <c r="QSJ23" s="91"/>
      <c r="QSK23" s="91"/>
      <c r="QSL23" s="91"/>
      <c r="QSM23" s="91"/>
      <c r="QSN23" s="91"/>
      <c r="QSO23" s="91"/>
      <c r="QSP23" s="91"/>
      <c r="QSQ23" s="91"/>
      <c r="QSR23" s="91"/>
      <c r="QSS23" s="91"/>
      <c r="QST23" s="91"/>
      <c r="QSU23" s="91"/>
      <c r="QSV23" s="91"/>
      <c r="QSW23" s="91"/>
      <c r="QSX23" s="91"/>
      <c r="QSY23" s="91"/>
      <c r="QSZ23" s="91"/>
      <c r="QTA23" s="91"/>
      <c r="QTB23" s="91"/>
      <c r="QTC23" s="91"/>
      <c r="QTD23" s="91"/>
      <c r="QTE23" s="91"/>
      <c r="QTF23" s="91"/>
      <c r="QTG23" s="91"/>
      <c r="QTH23" s="91"/>
      <c r="QTI23" s="91"/>
      <c r="QTJ23" s="91"/>
      <c r="QTK23" s="91"/>
      <c r="QTL23" s="91"/>
      <c r="QTM23" s="91"/>
      <c r="QTN23" s="91"/>
      <c r="QTO23" s="91"/>
      <c r="QTP23" s="91"/>
      <c r="QTQ23" s="91"/>
      <c r="QTR23" s="91"/>
      <c r="QTS23" s="91"/>
      <c r="QTT23" s="91"/>
      <c r="QTU23" s="91"/>
      <c r="QTV23" s="91"/>
      <c r="QTW23" s="91"/>
      <c r="QTX23" s="91"/>
      <c r="QTY23" s="91"/>
      <c r="QTZ23" s="91"/>
      <c r="QUA23" s="91"/>
      <c r="QUB23" s="91"/>
      <c r="QUC23" s="91"/>
      <c r="QUD23" s="91"/>
      <c r="QUE23" s="91"/>
      <c r="QUF23" s="91"/>
      <c r="QUG23" s="91"/>
      <c r="QUH23" s="91"/>
      <c r="QUI23" s="91"/>
      <c r="QUJ23" s="91"/>
      <c r="QUK23" s="91"/>
      <c r="QUL23" s="91"/>
      <c r="QUM23" s="91"/>
      <c r="QUN23" s="91"/>
      <c r="QUO23" s="91"/>
      <c r="QUP23" s="91"/>
      <c r="QUQ23" s="91"/>
      <c r="QUR23" s="91"/>
      <c r="QUS23" s="91"/>
      <c r="QUT23" s="91"/>
      <c r="QUU23" s="91"/>
      <c r="QUV23" s="91"/>
      <c r="QUW23" s="91"/>
      <c r="QUX23" s="91"/>
      <c r="QUY23" s="91"/>
      <c r="QUZ23" s="91"/>
      <c r="QVA23" s="91"/>
      <c r="QVB23" s="91"/>
      <c r="QVC23" s="91"/>
      <c r="QVD23" s="91"/>
      <c r="QVE23" s="91"/>
      <c r="QVF23" s="91"/>
      <c r="QVG23" s="91"/>
      <c r="QVH23" s="91"/>
      <c r="QVI23" s="91"/>
      <c r="QVJ23" s="91"/>
      <c r="QVK23" s="91"/>
      <c r="QVL23" s="91"/>
      <c r="QVM23" s="91"/>
      <c r="QVN23" s="91"/>
      <c r="QVO23" s="91"/>
      <c r="QVP23" s="91"/>
      <c r="QVQ23" s="91"/>
      <c r="QVR23" s="91"/>
      <c r="QVS23" s="91"/>
      <c r="QVT23" s="91"/>
      <c r="QVU23" s="91"/>
      <c r="QVV23" s="91"/>
      <c r="QVW23" s="91"/>
      <c r="QVX23" s="91"/>
      <c r="QVY23" s="91"/>
      <c r="QVZ23" s="91"/>
      <c r="QWA23" s="91"/>
      <c r="QWB23" s="91"/>
      <c r="QWC23" s="91"/>
      <c r="QWD23" s="91"/>
      <c r="QWE23" s="91"/>
      <c r="QWF23" s="91"/>
      <c r="QWG23" s="91"/>
      <c r="QWH23" s="91"/>
      <c r="QWI23" s="91"/>
      <c r="QWJ23" s="91"/>
      <c r="QWK23" s="91"/>
      <c r="QWL23" s="91"/>
      <c r="QWM23" s="91"/>
      <c r="QWN23" s="91"/>
      <c r="QWO23" s="91"/>
      <c r="QWP23" s="91"/>
      <c r="QWQ23" s="91"/>
      <c r="QWR23" s="91"/>
      <c r="QWS23" s="91"/>
      <c r="QWT23" s="91"/>
      <c r="QWU23" s="91"/>
      <c r="QWV23" s="91"/>
      <c r="QWW23" s="91"/>
      <c r="QWX23" s="91"/>
      <c r="QWY23" s="91"/>
      <c r="QWZ23" s="91"/>
      <c r="QXA23" s="91"/>
      <c r="QXB23" s="91"/>
      <c r="QXC23" s="91"/>
      <c r="QXD23" s="91"/>
      <c r="QXE23" s="91"/>
      <c r="QXF23" s="91"/>
      <c r="QXG23" s="91"/>
      <c r="QXH23" s="91"/>
      <c r="QXI23" s="91"/>
      <c r="QXJ23" s="91"/>
      <c r="QXK23" s="91"/>
      <c r="QXL23" s="91"/>
      <c r="QXM23" s="91"/>
      <c r="QXN23" s="91"/>
      <c r="QXO23" s="91"/>
      <c r="QXP23" s="91"/>
      <c r="QXQ23" s="91"/>
      <c r="QXR23" s="91"/>
      <c r="QXS23" s="91"/>
      <c r="QXT23" s="91"/>
      <c r="QXU23" s="91"/>
      <c r="QXV23" s="91"/>
      <c r="QXW23" s="91"/>
      <c r="QXX23" s="91"/>
      <c r="QXY23" s="91"/>
      <c r="QXZ23" s="91"/>
      <c r="QYA23" s="91"/>
      <c r="QYB23" s="91"/>
      <c r="QYC23" s="91"/>
      <c r="QYD23" s="91"/>
      <c r="QYE23" s="91"/>
      <c r="QYF23" s="91"/>
      <c r="QYG23" s="91"/>
      <c r="QYH23" s="91"/>
      <c r="QYI23" s="91"/>
      <c r="QYJ23" s="91"/>
      <c r="QYK23" s="91"/>
      <c r="QYL23" s="91"/>
      <c r="QYM23" s="91"/>
      <c r="QYN23" s="91"/>
      <c r="QYO23" s="91"/>
      <c r="QYP23" s="91"/>
      <c r="QYQ23" s="91"/>
      <c r="QYR23" s="91"/>
      <c r="QYS23" s="91"/>
      <c r="QYT23" s="91"/>
      <c r="QYU23" s="91"/>
      <c r="QYV23" s="91"/>
      <c r="QYW23" s="91"/>
      <c r="QYX23" s="91"/>
      <c r="QYY23" s="91"/>
      <c r="QYZ23" s="91"/>
      <c r="QZA23" s="91"/>
      <c r="QZB23" s="91"/>
      <c r="QZC23" s="91"/>
      <c r="QZD23" s="91"/>
      <c r="QZE23" s="91"/>
      <c r="QZF23" s="91"/>
      <c r="QZG23" s="91"/>
      <c r="QZH23" s="91"/>
      <c r="QZI23" s="91"/>
      <c r="QZJ23" s="91"/>
      <c r="QZK23" s="91"/>
      <c r="QZL23" s="91"/>
      <c r="QZM23" s="91"/>
      <c r="QZN23" s="91"/>
      <c r="QZO23" s="91"/>
      <c r="QZP23" s="91"/>
      <c r="QZQ23" s="91"/>
      <c r="QZR23" s="91"/>
      <c r="QZS23" s="91"/>
      <c r="QZT23" s="91"/>
      <c r="QZU23" s="91"/>
      <c r="QZV23" s="91"/>
      <c r="QZW23" s="91"/>
      <c r="QZX23" s="91"/>
      <c r="QZY23" s="91"/>
      <c r="QZZ23" s="91"/>
      <c r="RAA23" s="91"/>
      <c r="RAB23" s="91"/>
      <c r="RAC23" s="91"/>
      <c r="RAD23" s="91"/>
      <c r="RAE23" s="91"/>
      <c r="RAF23" s="91"/>
      <c r="RAG23" s="91"/>
      <c r="RAH23" s="91"/>
      <c r="RAI23" s="91"/>
      <c r="RAJ23" s="91"/>
      <c r="RAK23" s="91"/>
      <c r="RAL23" s="91"/>
      <c r="RAM23" s="91"/>
      <c r="RAN23" s="91"/>
      <c r="RAO23" s="91"/>
      <c r="RAP23" s="91"/>
      <c r="RAQ23" s="91"/>
      <c r="RAR23" s="91"/>
      <c r="RAS23" s="91"/>
      <c r="RAT23" s="91"/>
      <c r="RAU23" s="91"/>
      <c r="RAV23" s="91"/>
      <c r="RAW23" s="91"/>
      <c r="RAX23" s="91"/>
      <c r="RAY23" s="91"/>
      <c r="RAZ23" s="91"/>
      <c r="RBA23" s="91"/>
      <c r="RBB23" s="91"/>
      <c r="RBC23" s="91"/>
      <c r="RBD23" s="91"/>
      <c r="RBE23" s="91"/>
      <c r="RBF23" s="91"/>
      <c r="RBG23" s="91"/>
      <c r="RBH23" s="91"/>
      <c r="RBI23" s="91"/>
      <c r="RBJ23" s="91"/>
      <c r="RBK23" s="91"/>
      <c r="RBL23" s="91"/>
      <c r="RBM23" s="91"/>
      <c r="RBN23" s="91"/>
      <c r="RBO23" s="91"/>
      <c r="RBP23" s="91"/>
      <c r="RBQ23" s="91"/>
      <c r="RBR23" s="91"/>
      <c r="RBS23" s="91"/>
      <c r="RBT23" s="91"/>
      <c r="RBU23" s="91"/>
      <c r="RBV23" s="91"/>
      <c r="RBW23" s="91"/>
      <c r="RBX23" s="91"/>
      <c r="RBY23" s="91"/>
      <c r="RBZ23" s="91"/>
      <c r="RCA23" s="91"/>
      <c r="RCB23" s="91"/>
      <c r="RCC23" s="91"/>
      <c r="RCD23" s="91"/>
      <c r="RCE23" s="91"/>
      <c r="RCF23" s="91"/>
      <c r="RCG23" s="91"/>
      <c r="RCH23" s="91"/>
      <c r="RCI23" s="91"/>
      <c r="RCJ23" s="91"/>
      <c r="RCK23" s="91"/>
      <c r="RCL23" s="91"/>
      <c r="RCM23" s="91"/>
      <c r="RCN23" s="91"/>
      <c r="RCO23" s="91"/>
      <c r="RCP23" s="91"/>
      <c r="RCQ23" s="91"/>
      <c r="RCR23" s="91"/>
      <c r="RCS23" s="91"/>
      <c r="RCT23" s="91"/>
      <c r="RCU23" s="91"/>
      <c r="RCV23" s="91"/>
      <c r="RCW23" s="91"/>
      <c r="RCX23" s="91"/>
      <c r="RCY23" s="91"/>
      <c r="RCZ23" s="91"/>
      <c r="RDA23" s="91"/>
      <c r="RDB23" s="91"/>
      <c r="RDC23" s="91"/>
      <c r="RDD23" s="91"/>
      <c r="RDE23" s="91"/>
      <c r="RDF23" s="91"/>
      <c r="RDG23" s="91"/>
      <c r="RDH23" s="91"/>
      <c r="RDI23" s="91"/>
      <c r="RDJ23" s="91"/>
      <c r="RDK23" s="91"/>
      <c r="RDL23" s="91"/>
      <c r="RDM23" s="91"/>
      <c r="RDN23" s="91"/>
      <c r="RDO23" s="91"/>
      <c r="RDP23" s="91"/>
      <c r="RDQ23" s="91"/>
      <c r="RDR23" s="91"/>
      <c r="RDS23" s="91"/>
      <c r="RDT23" s="91"/>
      <c r="RDU23" s="91"/>
      <c r="RDV23" s="91"/>
      <c r="RDW23" s="91"/>
      <c r="RDX23" s="91"/>
      <c r="RDY23" s="91"/>
      <c r="RDZ23" s="91"/>
      <c r="REA23" s="91"/>
      <c r="REB23" s="91"/>
      <c r="REC23" s="91"/>
      <c r="RED23" s="91"/>
      <c r="REE23" s="91"/>
      <c r="REF23" s="91"/>
      <c r="REG23" s="91"/>
      <c r="REH23" s="91"/>
      <c r="REI23" s="91"/>
      <c r="REJ23" s="91"/>
      <c r="REK23" s="91"/>
      <c r="REL23" s="91"/>
      <c r="REM23" s="91"/>
      <c r="REN23" s="91"/>
      <c r="REO23" s="91"/>
      <c r="REP23" s="91"/>
      <c r="REQ23" s="91"/>
      <c r="RER23" s="91"/>
      <c r="RES23" s="91"/>
      <c r="RET23" s="91"/>
      <c r="REU23" s="91"/>
      <c r="REV23" s="91"/>
      <c r="REW23" s="91"/>
      <c r="REX23" s="91"/>
      <c r="REY23" s="91"/>
      <c r="REZ23" s="91"/>
      <c r="RFA23" s="91"/>
      <c r="RFB23" s="91"/>
      <c r="RFC23" s="91"/>
      <c r="RFD23" s="91"/>
      <c r="RFE23" s="91"/>
      <c r="RFF23" s="91"/>
      <c r="RFG23" s="91"/>
      <c r="RFH23" s="91"/>
      <c r="RFI23" s="91"/>
      <c r="RFJ23" s="91"/>
      <c r="RFK23" s="91"/>
      <c r="RFL23" s="91"/>
      <c r="RFM23" s="91"/>
      <c r="RFN23" s="91"/>
      <c r="RFO23" s="91"/>
      <c r="RFP23" s="91"/>
      <c r="RFQ23" s="91"/>
      <c r="RFR23" s="91"/>
      <c r="RFS23" s="91"/>
      <c r="RFT23" s="91"/>
      <c r="RFU23" s="91"/>
      <c r="RFV23" s="91"/>
      <c r="RFW23" s="91"/>
      <c r="RFX23" s="91"/>
      <c r="RFY23" s="91"/>
      <c r="RFZ23" s="91"/>
      <c r="RGA23" s="91"/>
      <c r="RGB23" s="91"/>
      <c r="RGC23" s="91"/>
      <c r="RGD23" s="91"/>
      <c r="RGE23" s="91"/>
      <c r="RGF23" s="91"/>
      <c r="RGG23" s="91"/>
      <c r="RGH23" s="91"/>
      <c r="RGI23" s="91"/>
      <c r="RGJ23" s="91"/>
      <c r="RGK23" s="91"/>
      <c r="RGL23" s="91"/>
      <c r="RGM23" s="91"/>
      <c r="RGN23" s="91"/>
      <c r="RGO23" s="91"/>
      <c r="RGP23" s="91"/>
      <c r="RGQ23" s="91"/>
      <c r="RGR23" s="91"/>
      <c r="RGS23" s="91"/>
      <c r="RGT23" s="91"/>
      <c r="RGU23" s="91"/>
      <c r="RGV23" s="91"/>
      <c r="RGW23" s="91"/>
      <c r="RGX23" s="91"/>
      <c r="RGY23" s="91"/>
      <c r="RGZ23" s="91"/>
      <c r="RHA23" s="91"/>
      <c r="RHB23" s="91"/>
      <c r="RHC23" s="91"/>
      <c r="RHD23" s="91"/>
      <c r="RHE23" s="91"/>
      <c r="RHF23" s="91"/>
      <c r="RHG23" s="91"/>
      <c r="RHH23" s="91"/>
      <c r="RHI23" s="91"/>
      <c r="RHJ23" s="91"/>
      <c r="RHK23" s="91"/>
      <c r="RHL23" s="91"/>
      <c r="RHM23" s="91"/>
      <c r="RHN23" s="91"/>
      <c r="RHO23" s="91"/>
      <c r="RHP23" s="91"/>
      <c r="RHQ23" s="91"/>
      <c r="RHR23" s="91"/>
      <c r="RHS23" s="91"/>
      <c r="RHT23" s="91"/>
      <c r="RHU23" s="91"/>
      <c r="RHV23" s="91"/>
      <c r="RHW23" s="91"/>
      <c r="RHX23" s="91"/>
      <c r="RHY23" s="91"/>
      <c r="RHZ23" s="91"/>
      <c r="RIA23" s="91"/>
      <c r="RIB23" s="91"/>
      <c r="RIC23" s="91"/>
      <c r="RID23" s="91"/>
      <c r="RIE23" s="91"/>
      <c r="RIF23" s="91"/>
      <c r="RIG23" s="91"/>
      <c r="RIH23" s="91"/>
      <c r="RII23" s="91"/>
      <c r="RIJ23" s="91"/>
      <c r="RIK23" s="91"/>
      <c r="RIL23" s="91"/>
      <c r="RIM23" s="91"/>
      <c r="RIN23" s="91"/>
      <c r="RIO23" s="91"/>
      <c r="RIP23" s="91"/>
      <c r="RIQ23" s="91"/>
      <c r="RIR23" s="91"/>
      <c r="RIS23" s="91"/>
      <c r="RIT23" s="91"/>
      <c r="RIU23" s="91"/>
      <c r="RIV23" s="91"/>
      <c r="RIW23" s="91"/>
      <c r="RIX23" s="91"/>
      <c r="RIY23" s="91"/>
      <c r="RIZ23" s="91"/>
      <c r="RJA23" s="91"/>
      <c r="RJB23" s="91"/>
      <c r="RJC23" s="91"/>
      <c r="RJD23" s="91"/>
      <c r="RJE23" s="91"/>
      <c r="RJF23" s="91"/>
      <c r="RJG23" s="91"/>
      <c r="RJH23" s="91"/>
      <c r="RJI23" s="91"/>
      <c r="RJJ23" s="91"/>
      <c r="RJK23" s="91"/>
      <c r="RJL23" s="91"/>
      <c r="RJM23" s="91"/>
      <c r="RJN23" s="91"/>
      <c r="RJO23" s="91"/>
      <c r="RJP23" s="91"/>
      <c r="RJQ23" s="91"/>
      <c r="RJR23" s="91"/>
      <c r="RJS23" s="91"/>
      <c r="RJT23" s="91"/>
      <c r="RJU23" s="91"/>
      <c r="RJV23" s="91"/>
      <c r="RJW23" s="91"/>
      <c r="RJX23" s="91"/>
      <c r="RJY23" s="91"/>
      <c r="RJZ23" s="91"/>
      <c r="RKA23" s="91"/>
      <c r="RKB23" s="91"/>
      <c r="RKC23" s="91"/>
      <c r="RKD23" s="91"/>
      <c r="RKE23" s="91"/>
      <c r="RKF23" s="91"/>
      <c r="RKG23" s="91"/>
      <c r="RKH23" s="91"/>
      <c r="RKI23" s="91"/>
      <c r="RKJ23" s="91"/>
      <c r="RKK23" s="91"/>
      <c r="RKL23" s="91"/>
      <c r="RKM23" s="91"/>
      <c r="RKN23" s="91"/>
      <c r="RKO23" s="91"/>
      <c r="RKP23" s="91"/>
      <c r="RKQ23" s="91"/>
      <c r="RKR23" s="91"/>
      <c r="RKS23" s="91"/>
      <c r="RKT23" s="91"/>
      <c r="RKU23" s="91"/>
      <c r="RKV23" s="91"/>
      <c r="RKW23" s="91"/>
      <c r="RKX23" s="91"/>
      <c r="RKY23" s="91"/>
      <c r="RKZ23" s="91"/>
      <c r="RLA23" s="91"/>
      <c r="RLB23" s="91"/>
      <c r="RLC23" s="91"/>
      <c r="RLD23" s="91"/>
      <c r="RLE23" s="91"/>
      <c r="RLF23" s="91"/>
      <c r="RLG23" s="91"/>
      <c r="RLH23" s="91"/>
      <c r="RLI23" s="91"/>
      <c r="RLJ23" s="91"/>
      <c r="RLK23" s="91"/>
      <c r="RLL23" s="91"/>
      <c r="RLM23" s="91"/>
      <c r="RLN23" s="91"/>
      <c r="RLO23" s="91"/>
      <c r="RLP23" s="91"/>
      <c r="RLQ23" s="91"/>
      <c r="RLR23" s="91"/>
      <c r="RLS23" s="91"/>
      <c r="RLT23" s="91"/>
      <c r="RLU23" s="91"/>
      <c r="RLV23" s="91"/>
      <c r="RLW23" s="91"/>
      <c r="RLX23" s="91"/>
      <c r="RLY23" s="91"/>
      <c r="RLZ23" s="91"/>
      <c r="RMA23" s="91"/>
      <c r="RMB23" s="91"/>
      <c r="RMC23" s="91"/>
      <c r="RMD23" s="91"/>
      <c r="RME23" s="91"/>
      <c r="RMF23" s="91"/>
      <c r="RMG23" s="91"/>
      <c r="RMH23" s="91"/>
      <c r="RMI23" s="91"/>
      <c r="RMJ23" s="91"/>
      <c r="RMK23" s="91"/>
      <c r="RML23" s="91"/>
      <c r="RMM23" s="91"/>
      <c r="RMN23" s="91"/>
      <c r="RMO23" s="91"/>
      <c r="RMP23" s="91"/>
      <c r="RMQ23" s="91"/>
      <c r="RMR23" s="91"/>
      <c r="RMS23" s="91"/>
      <c r="RMT23" s="91"/>
      <c r="RMU23" s="91"/>
      <c r="RMV23" s="91"/>
      <c r="RMW23" s="91"/>
      <c r="RMX23" s="91"/>
      <c r="RMY23" s="91"/>
      <c r="RMZ23" s="91"/>
      <c r="RNA23" s="91"/>
      <c r="RNB23" s="91"/>
      <c r="RNC23" s="91"/>
      <c r="RND23" s="91"/>
      <c r="RNE23" s="91"/>
      <c r="RNF23" s="91"/>
      <c r="RNG23" s="91"/>
      <c r="RNH23" s="91"/>
      <c r="RNI23" s="91"/>
      <c r="RNJ23" s="91"/>
      <c r="RNK23" s="91"/>
      <c r="RNL23" s="91"/>
      <c r="RNM23" s="91"/>
      <c r="RNN23" s="91"/>
      <c r="RNO23" s="91"/>
      <c r="RNP23" s="91"/>
      <c r="RNQ23" s="91"/>
      <c r="RNR23" s="91"/>
      <c r="RNS23" s="91"/>
      <c r="RNT23" s="91"/>
      <c r="RNU23" s="91"/>
      <c r="RNV23" s="91"/>
      <c r="RNW23" s="91"/>
      <c r="RNX23" s="91"/>
      <c r="RNY23" s="91"/>
      <c r="RNZ23" s="91"/>
      <c r="ROA23" s="91"/>
      <c r="ROB23" s="91"/>
      <c r="ROC23" s="91"/>
      <c r="ROD23" s="91"/>
      <c r="ROE23" s="91"/>
      <c r="ROF23" s="91"/>
      <c r="ROG23" s="91"/>
      <c r="ROH23" s="91"/>
      <c r="ROI23" s="91"/>
      <c r="ROJ23" s="91"/>
      <c r="ROK23" s="91"/>
      <c r="ROL23" s="91"/>
      <c r="ROM23" s="91"/>
      <c r="RON23" s="91"/>
      <c r="ROO23" s="91"/>
      <c r="ROP23" s="91"/>
      <c r="ROQ23" s="91"/>
      <c r="ROR23" s="91"/>
      <c r="ROS23" s="91"/>
      <c r="ROT23" s="91"/>
      <c r="ROU23" s="91"/>
      <c r="ROV23" s="91"/>
      <c r="ROW23" s="91"/>
      <c r="ROX23" s="91"/>
      <c r="ROY23" s="91"/>
      <c r="ROZ23" s="91"/>
      <c r="RPA23" s="91"/>
      <c r="RPB23" s="91"/>
      <c r="RPC23" s="91"/>
      <c r="RPD23" s="91"/>
      <c r="RPE23" s="91"/>
      <c r="RPF23" s="91"/>
      <c r="RPG23" s="91"/>
      <c r="RPH23" s="91"/>
      <c r="RPI23" s="91"/>
      <c r="RPJ23" s="91"/>
      <c r="RPK23" s="91"/>
      <c r="RPL23" s="91"/>
      <c r="RPM23" s="91"/>
      <c r="RPN23" s="91"/>
      <c r="RPO23" s="91"/>
      <c r="RPP23" s="91"/>
      <c r="RPQ23" s="91"/>
      <c r="RPR23" s="91"/>
      <c r="RPS23" s="91"/>
      <c r="RPT23" s="91"/>
      <c r="RPU23" s="91"/>
      <c r="RPV23" s="91"/>
      <c r="RPW23" s="91"/>
      <c r="RPX23" s="91"/>
      <c r="RPY23" s="91"/>
      <c r="RPZ23" s="91"/>
      <c r="RQA23" s="91"/>
      <c r="RQB23" s="91"/>
      <c r="RQC23" s="91"/>
      <c r="RQD23" s="91"/>
      <c r="RQE23" s="91"/>
      <c r="RQF23" s="91"/>
      <c r="RQG23" s="91"/>
      <c r="RQH23" s="91"/>
      <c r="RQI23" s="91"/>
      <c r="RQJ23" s="91"/>
      <c r="RQK23" s="91"/>
      <c r="RQL23" s="91"/>
      <c r="RQM23" s="91"/>
      <c r="RQN23" s="91"/>
      <c r="RQO23" s="91"/>
      <c r="RQP23" s="91"/>
      <c r="RQQ23" s="91"/>
      <c r="RQR23" s="91"/>
      <c r="RQS23" s="91"/>
      <c r="RQT23" s="91"/>
      <c r="RQU23" s="91"/>
      <c r="RQV23" s="91"/>
      <c r="RQW23" s="91"/>
      <c r="RQX23" s="91"/>
      <c r="RQY23" s="91"/>
      <c r="RQZ23" s="91"/>
      <c r="RRA23" s="91"/>
      <c r="RRB23" s="91"/>
      <c r="RRC23" s="91"/>
      <c r="RRD23" s="91"/>
      <c r="RRE23" s="91"/>
      <c r="RRF23" s="91"/>
      <c r="RRG23" s="91"/>
      <c r="RRH23" s="91"/>
      <c r="RRI23" s="91"/>
      <c r="RRJ23" s="91"/>
      <c r="RRK23" s="91"/>
      <c r="RRL23" s="91"/>
      <c r="RRM23" s="91"/>
      <c r="RRN23" s="91"/>
      <c r="RRO23" s="91"/>
      <c r="RRP23" s="91"/>
      <c r="RRQ23" s="91"/>
      <c r="RRR23" s="91"/>
      <c r="RRS23" s="91"/>
      <c r="RRT23" s="91"/>
      <c r="RRU23" s="91"/>
      <c r="RRV23" s="91"/>
      <c r="RRW23" s="91"/>
      <c r="RRX23" s="91"/>
      <c r="RRY23" s="91"/>
      <c r="RRZ23" s="91"/>
      <c r="RSA23" s="91"/>
      <c r="RSB23" s="91"/>
      <c r="RSC23" s="91"/>
      <c r="RSD23" s="91"/>
      <c r="RSE23" s="91"/>
      <c r="RSF23" s="91"/>
      <c r="RSG23" s="91"/>
      <c r="RSH23" s="91"/>
      <c r="RSI23" s="91"/>
      <c r="RSJ23" s="91"/>
      <c r="RSK23" s="91"/>
      <c r="RSL23" s="91"/>
      <c r="RSM23" s="91"/>
      <c r="RSN23" s="91"/>
      <c r="RSO23" s="91"/>
      <c r="RSP23" s="91"/>
      <c r="RSQ23" s="91"/>
      <c r="RSR23" s="91"/>
      <c r="RSS23" s="91"/>
      <c r="RST23" s="91"/>
      <c r="RSU23" s="91"/>
      <c r="RSV23" s="91"/>
      <c r="RSW23" s="91"/>
      <c r="RSX23" s="91"/>
      <c r="RSY23" s="91"/>
      <c r="RSZ23" s="91"/>
      <c r="RTA23" s="91"/>
      <c r="RTB23" s="91"/>
      <c r="RTC23" s="91"/>
      <c r="RTD23" s="91"/>
      <c r="RTE23" s="91"/>
      <c r="RTF23" s="91"/>
      <c r="RTG23" s="91"/>
      <c r="RTH23" s="91"/>
      <c r="RTI23" s="91"/>
      <c r="RTJ23" s="91"/>
      <c r="RTK23" s="91"/>
      <c r="RTL23" s="91"/>
      <c r="RTM23" s="91"/>
      <c r="RTN23" s="91"/>
      <c r="RTO23" s="91"/>
      <c r="RTP23" s="91"/>
      <c r="RTQ23" s="91"/>
      <c r="RTR23" s="91"/>
      <c r="RTS23" s="91"/>
      <c r="RTT23" s="91"/>
      <c r="RTU23" s="91"/>
      <c r="RTV23" s="91"/>
      <c r="RTW23" s="91"/>
      <c r="RTX23" s="91"/>
      <c r="RTY23" s="91"/>
      <c r="RTZ23" s="91"/>
      <c r="RUA23" s="91"/>
      <c r="RUB23" s="91"/>
      <c r="RUC23" s="91"/>
      <c r="RUD23" s="91"/>
      <c r="RUE23" s="91"/>
      <c r="RUF23" s="91"/>
      <c r="RUG23" s="91"/>
      <c r="RUH23" s="91"/>
      <c r="RUI23" s="91"/>
      <c r="RUJ23" s="91"/>
      <c r="RUK23" s="91"/>
      <c r="RUL23" s="91"/>
      <c r="RUM23" s="91"/>
      <c r="RUN23" s="91"/>
      <c r="RUO23" s="91"/>
      <c r="RUP23" s="91"/>
      <c r="RUQ23" s="91"/>
      <c r="RUR23" s="91"/>
      <c r="RUS23" s="91"/>
      <c r="RUT23" s="91"/>
      <c r="RUU23" s="91"/>
      <c r="RUV23" s="91"/>
      <c r="RUW23" s="91"/>
      <c r="RUX23" s="91"/>
      <c r="RUY23" s="91"/>
      <c r="RUZ23" s="91"/>
      <c r="RVA23" s="91"/>
      <c r="RVB23" s="91"/>
      <c r="RVC23" s="91"/>
      <c r="RVD23" s="91"/>
      <c r="RVE23" s="91"/>
      <c r="RVF23" s="91"/>
      <c r="RVG23" s="91"/>
      <c r="RVH23" s="91"/>
      <c r="RVI23" s="91"/>
      <c r="RVJ23" s="91"/>
      <c r="RVK23" s="91"/>
      <c r="RVL23" s="91"/>
      <c r="RVM23" s="91"/>
      <c r="RVN23" s="91"/>
      <c r="RVO23" s="91"/>
      <c r="RVP23" s="91"/>
      <c r="RVQ23" s="91"/>
      <c r="RVR23" s="91"/>
      <c r="RVS23" s="91"/>
      <c r="RVT23" s="91"/>
      <c r="RVU23" s="91"/>
      <c r="RVV23" s="91"/>
      <c r="RVW23" s="91"/>
      <c r="RVX23" s="91"/>
      <c r="RVY23" s="91"/>
      <c r="RVZ23" s="91"/>
      <c r="RWA23" s="91"/>
      <c r="RWB23" s="91"/>
      <c r="RWC23" s="91"/>
      <c r="RWD23" s="91"/>
      <c r="RWE23" s="91"/>
      <c r="RWF23" s="91"/>
      <c r="RWG23" s="91"/>
      <c r="RWH23" s="91"/>
      <c r="RWI23" s="91"/>
      <c r="RWJ23" s="91"/>
      <c r="RWK23" s="91"/>
      <c r="RWL23" s="91"/>
      <c r="RWM23" s="91"/>
      <c r="RWN23" s="91"/>
      <c r="RWO23" s="91"/>
      <c r="RWP23" s="91"/>
      <c r="RWQ23" s="91"/>
      <c r="RWR23" s="91"/>
      <c r="RWS23" s="91"/>
      <c r="RWT23" s="91"/>
      <c r="RWU23" s="91"/>
      <c r="RWV23" s="91"/>
      <c r="RWW23" s="91"/>
      <c r="RWX23" s="91"/>
      <c r="RWY23" s="91"/>
      <c r="RWZ23" s="91"/>
      <c r="RXA23" s="91"/>
      <c r="RXB23" s="91"/>
      <c r="RXC23" s="91"/>
      <c r="RXD23" s="91"/>
      <c r="RXE23" s="91"/>
      <c r="RXF23" s="91"/>
      <c r="RXG23" s="91"/>
      <c r="RXH23" s="91"/>
      <c r="RXI23" s="91"/>
      <c r="RXJ23" s="91"/>
      <c r="RXK23" s="91"/>
      <c r="RXL23" s="91"/>
      <c r="RXM23" s="91"/>
      <c r="RXN23" s="91"/>
      <c r="RXO23" s="91"/>
      <c r="RXP23" s="91"/>
      <c r="RXQ23" s="91"/>
      <c r="RXR23" s="91"/>
      <c r="RXS23" s="91"/>
      <c r="RXT23" s="91"/>
      <c r="RXU23" s="91"/>
      <c r="RXV23" s="91"/>
      <c r="RXW23" s="91"/>
      <c r="RXX23" s="91"/>
      <c r="RXY23" s="91"/>
      <c r="RXZ23" s="91"/>
      <c r="RYA23" s="91"/>
      <c r="RYB23" s="91"/>
      <c r="RYC23" s="91"/>
      <c r="RYD23" s="91"/>
      <c r="RYE23" s="91"/>
      <c r="RYF23" s="91"/>
      <c r="RYG23" s="91"/>
      <c r="RYH23" s="91"/>
      <c r="RYI23" s="91"/>
      <c r="RYJ23" s="91"/>
      <c r="RYK23" s="91"/>
      <c r="RYL23" s="91"/>
      <c r="RYM23" s="91"/>
      <c r="RYN23" s="91"/>
      <c r="RYO23" s="91"/>
      <c r="RYP23" s="91"/>
      <c r="RYQ23" s="91"/>
      <c r="RYR23" s="91"/>
      <c r="RYS23" s="91"/>
      <c r="RYT23" s="91"/>
      <c r="RYU23" s="91"/>
      <c r="RYV23" s="91"/>
      <c r="RYW23" s="91"/>
      <c r="RYX23" s="91"/>
      <c r="RYY23" s="91"/>
      <c r="RYZ23" s="91"/>
      <c r="RZA23" s="91"/>
      <c r="RZB23" s="91"/>
      <c r="RZC23" s="91"/>
      <c r="RZD23" s="91"/>
      <c r="RZE23" s="91"/>
      <c r="RZF23" s="91"/>
      <c r="RZG23" s="91"/>
      <c r="RZH23" s="91"/>
      <c r="RZI23" s="91"/>
      <c r="RZJ23" s="91"/>
      <c r="RZK23" s="91"/>
      <c r="RZL23" s="91"/>
      <c r="RZM23" s="91"/>
      <c r="RZN23" s="91"/>
      <c r="RZO23" s="91"/>
      <c r="RZP23" s="91"/>
      <c r="RZQ23" s="91"/>
      <c r="RZR23" s="91"/>
      <c r="RZS23" s="91"/>
      <c r="RZT23" s="91"/>
      <c r="RZU23" s="91"/>
      <c r="RZV23" s="91"/>
      <c r="RZW23" s="91"/>
      <c r="RZX23" s="91"/>
      <c r="RZY23" s="91"/>
      <c r="RZZ23" s="91"/>
      <c r="SAA23" s="91"/>
      <c r="SAB23" s="91"/>
      <c r="SAC23" s="91"/>
      <c r="SAD23" s="91"/>
      <c r="SAE23" s="91"/>
      <c r="SAF23" s="91"/>
      <c r="SAG23" s="91"/>
      <c r="SAH23" s="91"/>
      <c r="SAI23" s="91"/>
      <c r="SAJ23" s="91"/>
      <c r="SAK23" s="91"/>
      <c r="SAL23" s="91"/>
      <c r="SAM23" s="91"/>
      <c r="SAN23" s="91"/>
      <c r="SAO23" s="91"/>
      <c r="SAP23" s="91"/>
      <c r="SAQ23" s="91"/>
      <c r="SAR23" s="91"/>
      <c r="SAS23" s="91"/>
      <c r="SAT23" s="91"/>
      <c r="SAU23" s="91"/>
      <c r="SAV23" s="91"/>
      <c r="SAW23" s="91"/>
      <c r="SAX23" s="91"/>
      <c r="SAY23" s="91"/>
      <c r="SAZ23" s="91"/>
      <c r="SBA23" s="91"/>
      <c r="SBB23" s="91"/>
      <c r="SBC23" s="91"/>
      <c r="SBD23" s="91"/>
      <c r="SBE23" s="91"/>
      <c r="SBF23" s="91"/>
      <c r="SBG23" s="91"/>
      <c r="SBH23" s="91"/>
      <c r="SBI23" s="91"/>
      <c r="SBJ23" s="91"/>
      <c r="SBK23" s="91"/>
      <c r="SBL23" s="91"/>
      <c r="SBM23" s="91"/>
      <c r="SBN23" s="91"/>
      <c r="SBO23" s="91"/>
      <c r="SBP23" s="91"/>
      <c r="SBQ23" s="91"/>
      <c r="SBR23" s="91"/>
      <c r="SBS23" s="91"/>
      <c r="SBT23" s="91"/>
      <c r="SBU23" s="91"/>
      <c r="SBV23" s="91"/>
      <c r="SBW23" s="91"/>
      <c r="SBX23" s="91"/>
      <c r="SBY23" s="91"/>
      <c r="SBZ23" s="91"/>
      <c r="SCA23" s="91"/>
      <c r="SCB23" s="91"/>
      <c r="SCC23" s="91"/>
      <c r="SCD23" s="91"/>
      <c r="SCE23" s="91"/>
      <c r="SCF23" s="91"/>
      <c r="SCG23" s="91"/>
      <c r="SCH23" s="91"/>
      <c r="SCI23" s="91"/>
      <c r="SCJ23" s="91"/>
      <c r="SCK23" s="91"/>
      <c r="SCL23" s="91"/>
      <c r="SCM23" s="91"/>
      <c r="SCN23" s="91"/>
      <c r="SCO23" s="91"/>
      <c r="SCP23" s="91"/>
      <c r="SCQ23" s="91"/>
      <c r="SCR23" s="91"/>
      <c r="SCS23" s="91"/>
      <c r="SCT23" s="91"/>
      <c r="SCU23" s="91"/>
      <c r="SCV23" s="91"/>
      <c r="SCW23" s="91"/>
      <c r="SCX23" s="91"/>
      <c r="SCY23" s="91"/>
      <c r="SCZ23" s="91"/>
      <c r="SDA23" s="91"/>
      <c r="SDB23" s="91"/>
      <c r="SDC23" s="91"/>
      <c r="SDD23" s="91"/>
      <c r="SDE23" s="91"/>
      <c r="SDF23" s="91"/>
      <c r="SDG23" s="91"/>
      <c r="SDH23" s="91"/>
      <c r="SDI23" s="91"/>
      <c r="SDJ23" s="91"/>
      <c r="SDK23" s="91"/>
      <c r="SDL23" s="91"/>
      <c r="SDM23" s="91"/>
      <c r="SDN23" s="91"/>
      <c r="SDO23" s="91"/>
      <c r="SDP23" s="91"/>
      <c r="SDQ23" s="91"/>
      <c r="SDR23" s="91"/>
      <c r="SDS23" s="91"/>
      <c r="SDT23" s="91"/>
      <c r="SDU23" s="91"/>
      <c r="SDV23" s="91"/>
      <c r="SDW23" s="91"/>
      <c r="SDX23" s="91"/>
      <c r="SDY23" s="91"/>
      <c r="SDZ23" s="91"/>
      <c r="SEA23" s="91"/>
      <c r="SEB23" s="91"/>
      <c r="SEC23" s="91"/>
      <c r="SED23" s="91"/>
      <c r="SEE23" s="91"/>
      <c r="SEF23" s="91"/>
      <c r="SEG23" s="91"/>
      <c r="SEH23" s="91"/>
      <c r="SEI23" s="91"/>
      <c r="SEJ23" s="91"/>
      <c r="SEK23" s="91"/>
      <c r="SEL23" s="91"/>
      <c r="SEM23" s="91"/>
      <c r="SEN23" s="91"/>
      <c r="SEO23" s="91"/>
      <c r="SEP23" s="91"/>
      <c r="SEQ23" s="91"/>
      <c r="SER23" s="91"/>
      <c r="SES23" s="91"/>
      <c r="SET23" s="91"/>
      <c r="SEU23" s="91"/>
      <c r="SEV23" s="91"/>
      <c r="SEW23" s="91"/>
      <c r="SEX23" s="91"/>
      <c r="SEY23" s="91"/>
      <c r="SEZ23" s="91"/>
      <c r="SFA23" s="91"/>
      <c r="SFB23" s="91"/>
      <c r="SFC23" s="91"/>
      <c r="SFD23" s="91"/>
      <c r="SFE23" s="91"/>
      <c r="SFF23" s="91"/>
      <c r="SFG23" s="91"/>
      <c r="SFH23" s="91"/>
      <c r="SFI23" s="91"/>
      <c r="SFJ23" s="91"/>
      <c r="SFK23" s="91"/>
      <c r="SFL23" s="91"/>
      <c r="SFM23" s="91"/>
      <c r="SFN23" s="91"/>
      <c r="SFO23" s="91"/>
      <c r="SFP23" s="91"/>
      <c r="SFQ23" s="91"/>
      <c r="SFR23" s="91"/>
      <c r="SFS23" s="91"/>
      <c r="SFT23" s="91"/>
      <c r="SFU23" s="91"/>
      <c r="SFV23" s="91"/>
      <c r="SFW23" s="91"/>
      <c r="SFX23" s="91"/>
      <c r="SFY23" s="91"/>
      <c r="SFZ23" s="91"/>
      <c r="SGA23" s="91"/>
      <c r="SGB23" s="91"/>
      <c r="SGC23" s="91"/>
      <c r="SGD23" s="91"/>
      <c r="SGE23" s="91"/>
      <c r="SGF23" s="91"/>
      <c r="SGG23" s="91"/>
      <c r="SGH23" s="91"/>
      <c r="SGI23" s="91"/>
      <c r="SGJ23" s="91"/>
      <c r="SGK23" s="91"/>
      <c r="SGL23" s="91"/>
      <c r="SGM23" s="91"/>
      <c r="SGN23" s="91"/>
      <c r="SGO23" s="91"/>
      <c r="SGP23" s="91"/>
      <c r="SGQ23" s="91"/>
      <c r="SGR23" s="91"/>
      <c r="SGS23" s="91"/>
      <c r="SGT23" s="91"/>
      <c r="SGU23" s="91"/>
      <c r="SGV23" s="91"/>
      <c r="SGW23" s="91"/>
      <c r="SGX23" s="91"/>
      <c r="SGY23" s="91"/>
      <c r="SGZ23" s="91"/>
      <c r="SHA23" s="91"/>
      <c r="SHB23" s="91"/>
      <c r="SHC23" s="91"/>
      <c r="SHD23" s="91"/>
      <c r="SHE23" s="91"/>
      <c r="SHF23" s="91"/>
      <c r="SHG23" s="91"/>
      <c r="SHH23" s="91"/>
      <c r="SHI23" s="91"/>
      <c r="SHJ23" s="91"/>
      <c r="SHK23" s="91"/>
      <c r="SHL23" s="91"/>
      <c r="SHM23" s="91"/>
      <c r="SHN23" s="91"/>
      <c r="SHO23" s="91"/>
      <c r="SHP23" s="91"/>
      <c r="SHQ23" s="91"/>
      <c r="SHR23" s="91"/>
      <c r="SHS23" s="91"/>
      <c r="SHT23" s="91"/>
      <c r="SHU23" s="91"/>
      <c r="SHV23" s="91"/>
      <c r="SHW23" s="91"/>
      <c r="SHX23" s="91"/>
      <c r="SHY23" s="91"/>
      <c r="SHZ23" s="91"/>
      <c r="SIA23" s="91"/>
      <c r="SIB23" s="91"/>
      <c r="SIC23" s="91"/>
      <c r="SID23" s="91"/>
      <c r="SIE23" s="91"/>
      <c r="SIF23" s="91"/>
      <c r="SIG23" s="91"/>
      <c r="SIH23" s="91"/>
      <c r="SII23" s="91"/>
      <c r="SIJ23" s="91"/>
      <c r="SIK23" s="91"/>
      <c r="SIL23" s="91"/>
      <c r="SIM23" s="91"/>
      <c r="SIN23" s="91"/>
      <c r="SIO23" s="91"/>
      <c r="SIP23" s="91"/>
      <c r="SIQ23" s="91"/>
      <c r="SIR23" s="91"/>
      <c r="SIS23" s="91"/>
      <c r="SIT23" s="91"/>
      <c r="SIU23" s="91"/>
      <c r="SIV23" s="91"/>
      <c r="SIW23" s="91"/>
      <c r="SIX23" s="91"/>
      <c r="SIY23" s="91"/>
      <c r="SIZ23" s="91"/>
      <c r="SJA23" s="91"/>
      <c r="SJB23" s="91"/>
      <c r="SJC23" s="91"/>
      <c r="SJD23" s="91"/>
      <c r="SJE23" s="91"/>
      <c r="SJF23" s="91"/>
      <c r="SJG23" s="91"/>
      <c r="SJH23" s="91"/>
      <c r="SJI23" s="91"/>
      <c r="SJJ23" s="91"/>
      <c r="SJK23" s="91"/>
      <c r="SJL23" s="91"/>
      <c r="SJM23" s="91"/>
      <c r="SJN23" s="91"/>
      <c r="SJO23" s="91"/>
      <c r="SJP23" s="91"/>
      <c r="SJQ23" s="91"/>
      <c r="SJR23" s="91"/>
      <c r="SJS23" s="91"/>
      <c r="SJT23" s="91"/>
      <c r="SJU23" s="91"/>
      <c r="SJV23" s="91"/>
      <c r="SJW23" s="91"/>
      <c r="SJX23" s="91"/>
      <c r="SJY23" s="91"/>
      <c r="SJZ23" s="91"/>
      <c r="SKA23" s="91"/>
      <c r="SKB23" s="91"/>
      <c r="SKC23" s="91"/>
      <c r="SKD23" s="91"/>
      <c r="SKE23" s="91"/>
      <c r="SKF23" s="91"/>
      <c r="SKG23" s="91"/>
      <c r="SKH23" s="91"/>
      <c r="SKI23" s="91"/>
      <c r="SKJ23" s="91"/>
      <c r="SKK23" s="91"/>
      <c r="SKL23" s="91"/>
      <c r="SKM23" s="91"/>
      <c r="SKN23" s="91"/>
      <c r="SKO23" s="91"/>
      <c r="SKP23" s="91"/>
      <c r="SKQ23" s="91"/>
      <c r="SKR23" s="91"/>
      <c r="SKS23" s="91"/>
      <c r="SKT23" s="91"/>
      <c r="SKU23" s="91"/>
      <c r="SKV23" s="91"/>
      <c r="SKW23" s="91"/>
      <c r="SKX23" s="91"/>
      <c r="SKY23" s="91"/>
      <c r="SKZ23" s="91"/>
      <c r="SLA23" s="91"/>
      <c r="SLB23" s="91"/>
      <c r="SLC23" s="91"/>
      <c r="SLD23" s="91"/>
      <c r="SLE23" s="91"/>
      <c r="SLF23" s="91"/>
      <c r="SLG23" s="91"/>
      <c r="SLH23" s="91"/>
      <c r="SLI23" s="91"/>
      <c r="SLJ23" s="91"/>
      <c r="SLK23" s="91"/>
      <c r="SLL23" s="91"/>
      <c r="SLM23" s="91"/>
      <c r="SLN23" s="91"/>
      <c r="SLO23" s="91"/>
      <c r="SLP23" s="91"/>
      <c r="SLQ23" s="91"/>
      <c r="SLR23" s="91"/>
      <c r="SLS23" s="91"/>
      <c r="SLT23" s="91"/>
      <c r="SLU23" s="91"/>
      <c r="SLV23" s="91"/>
      <c r="SLW23" s="91"/>
      <c r="SLX23" s="91"/>
      <c r="SLY23" s="91"/>
      <c r="SLZ23" s="91"/>
      <c r="SMA23" s="91"/>
      <c r="SMB23" s="91"/>
      <c r="SMC23" s="91"/>
      <c r="SMD23" s="91"/>
      <c r="SME23" s="91"/>
      <c r="SMF23" s="91"/>
      <c r="SMG23" s="91"/>
      <c r="SMH23" s="91"/>
      <c r="SMI23" s="91"/>
      <c r="SMJ23" s="91"/>
      <c r="SMK23" s="91"/>
      <c r="SML23" s="91"/>
      <c r="SMM23" s="91"/>
      <c r="SMN23" s="91"/>
      <c r="SMO23" s="91"/>
      <c r="SMP23" s="91"/>
      <c r="SMQ23" s="91"/>
      <c r="SMR23" s="91"/>
      <c r="SMS23" s="91"/>
      <c r="SMT23" s="91"/>
      <c r="SMU23" s="91"/>
      <c r="SMV23" s="91"/>
      <c r="SMW23" s="91"/>
      <c r="SMX23" s="91"/>
      <c r="SMY23" s="91"/>
      <c r="SMZ23" s="91"/>
      <c r="SNA23" s="91"/>
      <c r="SNB23" s="91"/>
      <c r="SNC23" s="91"/>
      <c r="SND23" s="91"/>
      <c r="SNE23" s="91"/>
      <c r="SNF23" s="91"/>
      <c r="SNG23" s="91"/>
      <c r="SNH23" s="91"/>
      <c r="SNI23" s="91"/>
      <c r="SNJ23" s="91"/>
      <c r="SNK23" s="91"/>
      <c r="SNL23" s="91"/>
      <c r="SNM23" s="91"/>
      <c r="SNN23" s="91"/>
      <c r="SNO23" s="91"/>
      <c r="SNP23" s="91"/>
      <c r="SNQ23" s="91"/>
      <c r="SNR23" s="91"/>
      <c r="SNS23" s="91"/>
      <c r="SNT23" s="91"/>
      <c r="SNU23" s="91"/>
      <c r="SNV23" s="91"/>
      <c r="SNW23" s="91"/>
      <c r="SNX23" s="91"/>
      <c r="SNY23" s="91"/>
      <c r="SNZ23" s="91"/>
      <c r="SOA23" s="91"/>
      <c r="SOB23" s="91"/>
      <c r="SOC23" s="91"/>
      <c r="SOD23" s="91"/>
      <c r="SOE23" s="91"/>
      <c r="SOF23" s="91"/>
      <c r="SOG23" s="91"/>
      <c r="SOH23" s="91"/>
      <c r="SOI23" s="91"/>
      <c r="SOJ23" s="91"/>
      <c r="SOK23" s="91"/>
      <c r="SOL23" s="91"/>
      <c r="SOM23" s="91"/>
      <c r="SON23" s="91"/>
      <c r="SOO23" s="91"/>
      <c r="SOP23" s="91"/>
      <c r="SOQ23" s="91"/>
      <c r="SOR23" s="91"/>
      <c r="SOS23" s="91"/>
      <c r="SOT23" s="91"/>
      <c r="SOU23" s="91"/>
      <c r="SOV23" s="91"/>
      <c r="SOW23" s="91"/>
      <c r="SOX23" s="91"/>
      <c r="SOY23" s="91"/>
      <c r="SOZ23" s="91"/>
      <c r="SPA23" s="91"/>
      <c r="SPB23" s="91"/>
      <c r="SPC23" s="91"/>
      <c r="SPD23" s="91"/>
      <c r="SPE23" s="91"/>
      <c r="SPF23" s="91"/>
      <c r="SPG23" s="91"/>
      <c r="SPH23" s="91"/>
      <c r="SPI23" s="91"/>
      <c r="SPJ23" s="91"/>
      <c r="SPK23" s="91"/>
      <c r="SPL23" s="91"/>
      <c r="SPM23" s="91"/>
      <c r="SPN23" s="91"/>
      <c r="SPO23" s="91"/>
      <c r="SPP23" s="91"/>
      <c r="SPQ23" s="91"/>
      <c r="SPR23" s="91"/>
      <c r="SPS23" s="91"/>
      <c r="SPT23" s="91"/>
      <c r="SPU23" s="91"/>
      <c r="SPV23" s="91"/>
      <c r="SPW23" s="91"/>
      <c r="SPX23" s="91"/>
      <c r="SPY23" s="91"/>
      <c r="SPZ23" s="91"/>
      <c r="SQA23" s="91"/>
      <c r="SQB23" s="91"/>
      <c r="SQC23" s="91"/>
      <c r="SQD23" s="91"/>
      <c r="SQE23" s="91"/>
      <c r="SQF23" s="91"/>
      <c r="SQG23" s="91"/>
      <c r="SQH23" s="91"/>
      <c r="SQI23" s="91"/>
      <c r="SQJ23" s="91"/>
      <c r="SQK23" s="91"/>
      <c r="SQL23" s="91"/>
      <c r="SQM23" s="91"/>
      <c r="SQN23" s="91"/>
      <c r="SQO23" s="91"/>
      <c r="SQP23" s="91"/>
      <c r="SQQ23" s="91"/>
      <c r="SQR23" s="91"/>
      <c r="SQS23" s="91"/>
      <c r="SQT23" s="91"/>
      <c r="SQU23" s="91"/>
      <c r="SQV23" s="91"/>
      <c r="SQW23" s="91"/>
      <c r="SQX23" s="91"/>
      <c r="SQY23" s="91"/>
      <c r="SQZ23" s="91"/>
      <c r="SRA23" s="91"/>
      <c r="SRB23" s="91"/>
      <c r="SRC23" s="91"/>
      <c r="SRD23" s="91"/>
      <c r="SRE23" s="91"/>
      <c r="SRF23" s="91"/>
      <c r="SRG23" s="91"/>
      <c r="SRH23" s="91"/>
      <c r="SRI23" s="91"/>
      <c r="SRJ23" s="91"/>
      <c r="SRK23" s="91"/>
      <c r="SRL23" s="91"/>
      <c r="SRM23" s="91"/>
      <c r="SRN23" s="91"/>
      <c r="SRO23" s="91"/>
      <c r="SRP23" s="91"/>
      <c r="SRQ23" s="91"/>
      <c r="SRR23" s="91"/>
      <c r="SRS23" s="91"/>
      <c r="SRT23" s="91"/>
      <c r="SRU23" s="91"/>
      <c r="SRV23" s="91"/>
      <c r="SRW23" s="91"/>
      <c r="SRX23" s="91"/>
      <c r="SRY23" s="91"/>
      <c r="SRZ23" s="91"/>
      <c r="SSA23" s="91"/>
      <c r="SSB23" s="91"/>
      <c r="SSC23" s="91"/>
      <c r="SSD23" s="91"/>
      <c r="SSE23" s="91"/>
      <c r="SSF23" s="91"/>
      <c r="SSG23" s="91"/>
      <c r="SSH23" s="91"/>
      <c r="SSI23" s="91"/>
      <c r="SSJ23" s="91"/>
      <c r="SSK23" s="91"/>
      <c r="SSL23" s="91"/>
      <c r="SSM23" s="91"/>
      <c r="SSN23" s="91"/>
      <c r="SSO23" s="91"/>
      <c r="SSP23" s="91"/>
      <c r="SSQ23" s="91"/>
      <c r="SSR23" s="91"/>
      <c r="SSS23" s="91"/>
      <c r="SST23" s="91"/>
      <c r="SSU23" s="91"/>
      <c r="SSV23" s="91"/>
      <c r="SSW23" s="91"/>
      <c r="SSX23" s="91"/>
      <c r="SSY23" s="91"/>
      <c r="SSZ23" s="91"/>
      <c r="STA23" s="91"/>
      <c r="STB23" s="91"/>
      <c r="STC23" s="91"/>
      <c r="STD23" s="91"/>
      <c r="STE23" s="91"/>
      <c r="STF23" s="91"/>
      <c r="STG23" s="91"/>
      <c r="STH23" s="91"/>
      <c r="STI23" s="91"/>
      <c r="STJ23" s="91"/>
      <c r="STK23" s="91"/>
      <c r="STL23" s="91"/>
      <c r="STM23" s="91"/>
      <c r="STN23" s="91"/>
      <c r="STO23" s="91"/>
      <c r="STP23" s="91"/>
      <c r="STQ23" s="91"/>
      <c r="STR23" s="91"/>
      <c r="STS23" s="91"/>
      <c r="STT23" s="91"/>
      <c r="STU23" s="91"/>
      <c r="STV23" s="91"/>
      <c r="STW23" s="91"/>
      <c r="STX23" s="91"/>
      <c r="STY23" s="91"/>
      <c r="STZ23" s="91"/>
      <c r="SUA23" s="91"/>
      <c r="SUB23" s="91"/>
      <c r="SUC23" s="91"/>
      <c r="SUD23" s="91"/>
      <c r="SUE23" s="91"/>
      <c r="SUF23" s="91"/>
      <c r="SUG23" s="91"/>
      <c r="SUH23" s="91"/>
      <c r="SUI23" s="91"/>
      <c r="SUJ23" s="91"/>
      <c r="SUK23" s="91"/>
      <c r="SUL23" s="91"/>
      <c r="SUM23" s="91"/>
      <c r="SUN23" s="91"/>
      <c r="SUO23" s="91"/>
      <c r="SUP23" s="91"/>
      <c r="SUQ23" s="91"/>
      <c r="SUR23" s="91"/>
      <c r="SUS23" s="91"/>
      <c r="SUT23" s="91"/>
      <c r="SUU23" s="91"/>
      <c r="SUV23" s="91"/>
      <c r="SUW23" s="91"/>
      <c r="SUX23" s="91"/>
      <c r="SUY23" s="91"/>
      <c r="SUZ23" s="91"/>
      <c r="SVA23" s="91"/>
      <c r="SVB23" s="91"/>
      <c r="SVC23" s="91"/>
      <c r="SVD23" s="91"/>
      <c r="SVE23" s="91"/>
      <c r="SVF23" s="91"/>
      <c r="SVG23" s="91"/>
      <c r="SVH23" s="91"/>
      <c r="SVI23" s="91"/>
      <c r="SVJ23" s="91"/>
      <c r="SVK23" s="91"/>
      <c r="SVL23" s="91"/>
      <c r="SVM23" s="91"/>
      <c r="SVN23" s="91"/>
      <c r="SVO23" s="91"/>
      <c r="SVP23" s="91"/>
      <c r="SVQ23" s="91"/>
      <c r="SVR23" s="91"/>
      <c r="SVS23" s="91"/>
      <c r="SVT23" s="91"/>
      <c r="SVU23" s="91"/>
      <c r="SVV23" s="91"/>
      <c r="SVW23" s="91"/>
      <c r="SVX23" s="91"/>
      <c r="SVY23" s="91"/>
      <c r="SVZ23" s="91"/>
      <c r="SWA23" s="91"/>
      <c r="SWB23" s="91"/>
      <c r="SWC23" s="91"/>
      <c r="SWD23" s="91"/>
      <c r="SWE23" s="91"/>
      <c r="SWF23" s="91"/>
      <c r="SWG23" s="91"/>
      <c r="SWH23" s="91"/>
      <c r="SWI23" s="91"/>
      <c r="SWJ23" s="91"/>
      <c r="SWK23" s="91"/>
      <c r="SWL23" s="91"/>
      <c r="SWM23" s="91"/>
      <c r="SWN23" s="91"/>
      <c r="SWO23" s="91"/>
      <c r="SWP23" s="91"/>
      <c r="SWQ23" s="91"/>
      <c r="SWR23" s="91"/>
      <c r="SWS23" s="91"/>
      <c r="SWT23" s="91"/>
      <c r="SWU23" s="91"/>
      <c r="SWV23" s="91"/>
      <c r="SWW23" s="91"/>
      <c r="SWX23" s="91"/>
      <c r="SWY23" s="91"/>
      <c r="SWZ23" s="91"/>
      <c r="SXA23" s="91"/>
      <c r="SXB23" s="91"/>
      <c r="SXC23" s="91"/>
      <c r="SXD23" s="91"/>
      <c r="SXE23" s="91"/>
      <c r="SXF23" s="91"/>
      <c r="SXG23" s="91"/>
      <c r="SXH23" s="91"/>
      <c r="SXI23" s="91"/>
      <c r="SXJ23" s="91"/>
      <c r="SXK23" s="91"/>
      <c r="SXL23" s="91"/>
      <c r="SXM23" s="91"/>
      <c r="SXN23" s="91"/>
      <c r="SXO23" s="91"/>
      <c r="SXP23" s="91"/>
      <c r="SXQ23" s="91"/>
      <c r="SXR23" s="91"/>
      <c r="SXS23" s="91"/>
      <c r="SXT23" s="91"/>
      <c r="SXU23" s="91"/>
      <c r="SXV23" s="91"/>
      <c r="SXW23" s="91"/>
      <c r="SXX23" s="91"/>
      <c r="SXY23" s="91"/>
      <c r="SXZ23" s="91"/>
      <c r="SYA23" s="91"/>
      <c r="SYB23" s="91"/>
      <c r="SYC23" s="91"/>
      <c r="SYD23" s="91"/>
      <c r="SYE23" s="91"/>
      <c r="SYF23" s="91"/>
      <c r="SYG23" s="91"/>
      <c r="SYH23" s="91"/>
      <c r="SYI23" s="91"/>
      <c r="SYJ23" s="91"/>
      <c r="SYK23" s="91"/>
      <c r="SYL23" s="91"/>
      <c r="SYM23" s="91"/>
      <c r="SYN23" s="91"/>
      <c r="SYO23" s="91"/>
      <c r="SYP23" s="91"/>
      <c r="SYQ23" s="91"/>
      <c r="SYR23" s="91"/>
      <c r="SYS23" s="91"/>
      <c r="SYT23" s="91"/>
      <c r="SYU23" s="91"/>
      <c r="SYV23" s="91"/>
      <c r="SYW23" s="91"/>
      <c r="SYX23" s="91"/>
      <c r="SYY23" s="91"/>
      <c r="SYZ23" s="91"/>
      <c r="SZA23" s="91"/>
      <c r="SZB23" s="91"/>
      <c r="SZC23" s="91"/>
      <c r="SZD23" s="91"/>
      <c r="SZE23" s="91"/>
      <c r="SZF23" s="91"/>
      <c r="SZG23" s="91"/>
      <c r="SZH23" s="91"/>
      <c r="SZI23" s="91"/>
      <c r="SZJ23" s="91"/>
      <c r="SZK23" s="91"/>
      <c r="SZL23" s="91"/>
      <c r="SZM23" s="91"/>
      <c r="SZN23" s="91"/>
      <c r="SZO23" s="91"/>
      <c r="SZP23" s="91"/>
      <c r="SZQ23" s="91"/>
      <c r="SZR23" s="91"/>
      <c r="SZS23" s="91"/>
      <c r="SZT23" s="91"/>
      <c r="SZU23" s="91"/>
      <c r="SZV23" s="91"/>
      <c r="SZW23" s="91"/>
      <c r="SZX23" s="91"/>
      <c r="SZY23" s="91"/>
      <c r="SZZ23" s="91"/>
      <c r="TAA23" s="91"/>
      <c r="TAB23" s="91"/>
      <c r="TAC23" s="91"/>
      <c r="TAD23" s="91"/>
      <c r="TAE23" s="91"/>
      <c r="TAF23" s="91"/>
      <c r="TAG23" s="91"/>
      <c r="TAH23" s="91"/>
      <c r="TAI23" s="91"/>
      <c r="TAJ23" s="91"/>
      <c r="TAK23" s="91"/>
      <c r="TAL23" s="91"/>
      <c r="TAM23" s="91"/>
      <c r="TAN23" s="91"/>
      <c r="TAO23" s="91"/>
      <c r="TAP23" s="91"/>
      <c r="TAQ23" s="91"/>
      <c r="TAR23" s="91"/>
      <c r="TAS23" s="91"/>
      <c r="TAT23" s="91"/>
      <c r="TAU23" s="91"/>
      <c r="TAV23" s="91"/>
      <c r="TAW23" s="91"/>
      <c r="TAX23" s="91"/>
      <c r="TAY23" s="91"/>
      <c r="TAZ23" s="91"/>
      <c r="TBA23" s="91"/>
      <c r="TBB23" s="91"/>
      <c r="TBC23" s="91"/>
      <c r="TBD23" s="91"/>
      <c r="TBE23" s="91"/>
      <c r="TBF23" s="91"/>
      <c r="TBG23" s="91"/>
      <c r="TBH23" s="91"/>
      <c r="TBI23" s="91"/>
      <c r="TBJ23" s="91"/>
      <c r="TBK23" s="91"/>
      <c r="TBL23" s="91"/>
      <c r="TBM23" s="91"/>
      <c r="TBN23" s="91"/>
      <c r="TBO23" s="91"/>
      <c r="TBP23" s="91"/>
      <c r="TBQ23" s="91"/>
      <c r="TBR23" s="91"/>
      <c r="TBS23" s="91"/>
      <c r="TBT23" s="91"/>
      <c r="TBU23" s="91"/>
      <c r="TBV23" s="91"/>
      <c r="TBW23" s="91"/>
      <c r="TBX23" s="91"/>
      <c r="TBY23" s="91"/>
      <c r="TBZ23" s="91"/>
      <c r="TCA23" s="91"/>
      <c r="TCB23" s="91"/>
      <c r="TCC23" s="91"/>
      <c r="TCD23" s="91"/>
      <c r="TCE23" s="91"/>
      <c r="TCF23" s="91"/>
      <c r="TCG23" s="91"/>
      <c r="TCH23" s="91"/>
      <c r="TCI23" s="91"/>
      <c r="TCJ23" s="91"/>
      <c r="TCK23" s="91"/>
      <c r="TCL23" s="91"/>
      <c r="TCM23" s="91"/>
      <c r="TCN23" s="91"/>
      <c r="TCO23" s="91"/>
      <c r="TCP23" s="91"/>
      <c r="TCQ23" s="91"/>
      <c r="TCR23" s="91"/>
      <c r="TCS23" s="91"/>
      <c r="TCT23" s="91"/>
      <c r="TCU23" s="91"/>
      <c r="TCV23" s="91"/>
      <c r="TCW23" s="91"/>
      <c r="TCX23" s="91"/>
      <c r="TCY23" s="91"/>
      <c r="TCZ23" s="91"/>
      <c r="TDA23" s="91"/>
      <c r="TDB23" s="91"/>
      <c r="TDC23" s="91"/>
      <c r="TDD23" s="91"/>
      <c r="TDE23" s="91"/>
      <c r="TDF23" s="91"/>
      <c r="TDG23" s="91"/>
      <c r="TDH23" s="91"/>
      <c r="TDI23" s="91"/>
      <c r="TDJ23" s="91"/>
      <c r="TDK23" s="91"/>
      <c r="TDL23" s="91"/>
      <c r="TDM23" s="91"/>
      <c r="TDN23" s="91"/>
      <c r="TDO23" s="91"/>
      <c r="TDP23" s="91"/>
      <c r="TDQ23" s="91"/>
      <c r="TDR23" s="91"/>
      <c r="TDS23" s="91"/>
      <c r="TDT23" s="91"/>
      <c r="TDU23" s="91"/>
      <c r="TDV23" s="91"/>
      <c r="TDW23" s="91"/>
      <c r="TDX23" s="91"/>
      <c r="TDY23" s="91"/>
      <c r="TDZ23" s="91"/>
      <c r="TEA23" s="91"/>
      <c r="TEB23" s="91"/>
      <c r="TEC23" s="91"/>
      <c r="TED23" s="91"/>
      <c r="TEE23" s="91"/>
      <c r="TEF23" s="91"/>
      <c r="TEG23" s="91"/>
      <c r="TEH23" s="91"/>
      <c r="TEI23" s="91"/>
      <c r="TEJ23" s="91"/>
      <c r="TEK23" s="91"/>
      <c r="TEL23" s="91"/>
      <c r="TEM23" s="91"/>
      <c r="TEN23" s="91"/>
      <c r="TEO23" s="91"/>
      <c r="TEP23" s="91"/>
      <c r="TEQ23" s="91"/>
      <c r="TER23" s="91"/>
      <c r="TES23" s="91"/>
      <c r="TET23" s="91"/>
      <c r="TEU23" s="91"/>
      <c r="TEV23" s="91"/>
      <c r="TEW23" s="91"/>
      <c r="TEX23" s="91"/>
      <c r="TEY23" s="91"/>
      <c r="TEZ23" s="91"/>
      <c r="TFA23" s="91"/>
      <c r="TFB23" s="91"/>
      <c r="TFC23" s="91"/>
      <c r="TFD23" s="91"/>
      <c r="TFE23" s="91"/>
      <c r="TFF23" s="91"/>
      <c r="TFG23" s="91"/>
      <c r="TFH23" s="91"/>
      <c r="TFI23" s="91"/>
      <c r="TFJ23" s="91"/>
      <c r="TFK23" s="91"/>
      <c r="TFL23" s="91"/>
      <c r="TFM23" s="91"/>
      <c r="TFN23" s="91"/>
      <c r="TFO23" s="91"/>
      <c r="TFP23" s="91"/>
      <c r="TFQ23" s="91"/>
      <c r="TFR23" s="91"/>
      <c r="TFS23" s="91"/>
      <c r="TFT23" s="91"/>
      <c r="TFU23" s="91"/>
      <c r="TFV23" s="91"/>
      <c r="TFW23" s="91"/>
      <c r="TFX23" s="91"/>
      <c r="TFY23" s="91"/>
      <c r="TFZ23" s="91"/>
      <c r="TGA23" s="91"/>
      <c r="TGB23" s="91"/>
      <c r="TGC23" s="91"/>
      <c r="TGD23" s="91"/>
      <c r="TGE23" s="91"/>
      <c r="TGF23" s="91"/>
      <c r="TGG23" s="91"/>
      <c r="TGH23" s="91"/>
      <c r="TGI23" s="91"/>
      <c r="TGJ23" s="91"/>
      <c r="TGK23" s="91"/>
      <c r="TGL23" s="91"/>
      <c r="TGM23" s="91"/>
      <c r="TGN23" s="91"/>
      <c r="TGO23" s="91"/>
      <c r="TGP23" s="91"/>
      <c r="TGQ23" s="91"/>
      <c r="TGR23" s="91"/>
      <c r="TGS23" s="91"/>
      <c r="TGT23" s="91"/>
      <c r="TGU23" s="91"/>
      <c r="TGV23" s="91"/>
      <c r="TGW23" s="91"/>
      <c r="TGX23" s="91"/>
      <c r="TGY23" s="91"/>
      <c r="TGZ23" s="91"/>
      <c r="THA23" s="91"/>
      <c r="THB23" s="91"/>
      <c r="THC23" s="91"/>
      <c r="THD23" s="91"/>
      <c r="THE23" s="91"/>
      <c r="THF23" s="91"/>
      <c r="THG23" s="91"/>
      <c r="THH23" s="91"/>
      <c r="THI23" s="91"/>
      <c r="THJ23" s="91"/>
      <c r="THK23" s="91"/>
      <c r="THL23" s="91"/>
      <c r="THM23" s="91"/>
      <c r="THN23" s="91"/>
      <c r="THO23" s="91"/>
      <c r="THP23" s="91"/>
      <c r="THQ23" s="91"/>
      <c r="THR23" s="91"/>
      <c r="THS23" s="91"/>
      <c r="THT23" s="91"/>
      <c r="THU23" s="91"/>
      <c r="THV23" s="91"/>
      <c r="THW23" s="91"/>
      <c r="THX23" s="91"/>
      <c r="THY23" s="91"/>
      <c r="THZ23" s="91"/>
      <c r="TIA23" s="91"/>
      <c r="TIB23" s="91"/>
      <c r="TIC23" s="91"/>
      <c r="TID23" s="91"/>
      <c r="TIE23" s="91"/>
      <c r="TIF23" s="91"/>
      <c r="TIG23" s="91"/>
      <c r="TIH23" s="91"/>
      <c r="TII23" s="91"/>
      <c r="TIJ23" s="91"/>
      <c r="TIK23" s="91"/>
      <c r="TIL23" s="91"/>
      <c r="TIM23" s="91"/>
      <c r="TIN23" s="91"/>
      <c r="TIO23" s="91"/>
      <c r="TIP23" s="91"/>
      <c r="TIQ23" s="91"/>
      <c r="TIR23" s="91"/>
      <c r="TIS23" s="91"/>
      <c r="TIT23" s="91"/>
      <c r="TIU23" s="91"/>
      <c r="TIV23" s="91"/>
      <c r="TIW23" s="91"/>
      <c r="TIX23" s="91"/>
      <c r="TIY23" s="91"/>
      <c r="TIZ23" s="91"/>
      <c r="TJA23" s="91"/>
      <c r="TJB23" s="91"/>
      <c r="TJC23" s="91"/>
      <c r="TJD23" s="91"/>
      <c r="TJE23" s="91"/>
      <c r="TJF23" s="91"/>
      <c r="TJG23" s="91"/>
      <c r="TJH23" s="91"/>
      <c r="TJI23" s="91"/>
      <c r="TJJ23" s="91"/>
      <c r="TJK23" s="91"/>
      <c r="TJL23" s="91"/>
      <c r="TJM23" s="91"/>
      <c r="TJN23" s="91"/>
      <c r="TJO23" s="91"/>
      <c r="TJP23" s="91"/>
      <c r="TJQ23" s="91"/>
      <c r="TJR23" s="91"/>
      <c r="TJS23" s="91"/>
      <c r="TJT23" s="91"/>
      <c r="TJU23" s="91"/>
      <c r="TJV23" s="91"/>
      <c r="TJW23" s="91"/>
      <c r="TJX23" s="91"/>
      <c r="TJY23" s="91"/>
      <c r="TJZ23" s="91"/>
      <c r="TKA23" s="91"/>
      <c r="TKB23" s="91"/>
      <c r="TKC23" s="91"/>
      <c r="TKD23" s="91"/>
      <c r="TKE23" s="91"/>
      <c r="TKF23" s="91"/>
      <c r="TKG23" s="91"/>
      <c r="TKH23" s="91"/>
      <c r="TKI23" s="91"/>
      <c r="TKJ23" s="91"/>
      <c r="TKK23" s="91"/>
      <c r="TKL23" s="91"/>
      <c r="TKM23" s="91"/>
      <c r="TKN23" s="91"/>
      <c r="TKO23" s="91"/>
      <c r="TKP23" s="91"/>
      <c r="TKQ23" s="91"/>
      <c r="TKR23" s="91"/>
      <c r="TKS23" s="91"/>
      <c r="TKT23" s="91"/>
      <c r="TKU23" s="91"/>
      <c r="TKV23" s="91"/>
      <c r="TKW23" s="91"/>
      <c r="TKX23" s="91"/>
      <c r="TKY23" s="91"/>
      <c r="TKZ23" s="91"/>
      <c r="TLA23" s="91"/>
      <c r="TLB23" s="91"/>
      <c r="TLC23" s="91"/>
      <c r="TLD23" s="91"/>
      <c r="TLE23" s="91"/>
      <c r="TLF23" s="91"/>
      <c r="TLG23" s="91"/>
      <c r="TLH23" s="91"/>
      <c r="TLI23" s="91"/>
      <c r="TLJ23" s="91"/>
      <c r="TLK23" s="91"/>
      <c r="TLL23" s="91"/>
      <c r="TLM23" s="91"/>
      <c r="TLN23" s="91"/>
      <c r="TLO23" s="91"/>
      <c r="TLP23" s="91"/>
      <c r="TLQ23" s="91"/>
      <c r="TLR23" s="91"/>
      <c r="TLS23" s="91"/>
      <c r="TLT23" s="91"/>
      <c r="TLU23" s="91"/>
      <c r="TLV23" s="91"/>
      <c r="TLW23" s="91"/>
      <c r="TLX23" s="91"/>
      <c r="TLY23" s="91"/>
      <c r="TLZ23" s="91"/>
      <c r="TMA23" s="91"/>
      <c r="TMB23" s="91"/>
      <c r="TMC23" s="91"/>
      <c r="TMD23" s="91"/>
      <c r="TME23" s="91"/>
      <c r="TMF23" s="91"/>
      <c r="TMG23" s="91"/>
      <c r="TMH23" s="91"/>
      <c r="TMI23" s="91"/>
      <c r="TMJ23" s="91"/>
      <c r="TMK23" s="91"/>
      <c r="TML23" s="91"/>
      <c r="TMM23" s="91"/>
      <c r="TMN23" s="91"/>
      <c r="TMO23" s="91"/>
      <c r="TMP23" s="91"/>
      <c r="TMQ23" s="91"/>
      <c r="TMR23" s="91"/>
      <c r="TMS23" s="91"/>
      <c r="TMT23" s="91"/>
      <c r="TMU23" s="91"/>
      <c r="TMV23" s="91"/>
      <c r="TMW23" s="91"/>
      <c r="TMX23" s="91"/>
      <c r="TMY23" s="91"/>
      <c r="TMZ23" s="91"/>
      <c r="TNA23" s="91"/>
      <c r="TNB23" s="91"/>
      <c r="TNC23" s="91"/>
      <c r="TND23" s="91"/>
      <c r="TNE23" s="91"/>
      <c r="TNF23" s="91"/>
      <c r="TNG23" s="91"/>
      <c r="TNH23" s="91"/>
      <c r="TNI23" s="91"/>
      <c r="TNJ23" s="91"/>
      <c r="TNK23" s="91"/>
      <c r="TNL23" s="91"/>
      <c r="TNM23" s="91"/>
      <c r="TNN23" s="91"/>
      <c r="TNO23" s="91"/>
      <c r="TNP23" s="91"/>
      <c r="TNQ23" s="91"/>
      <c r="TNR23" s="91"/>
      <c r="TNS23" s="91"/>
      <c r="TNT23" s="91"/>
      <c r="TNU23" s="91"/>
      <c r="TNV23" s="91"/>
      <c r="TNW23" s="91"/>
      <c r="TNX23" s="91"/>
      <c r="TNY23" s="91"/>
      <c r="TNZ23" s="91"/>
      <c r="TOA23" s="91"/>
      <c r="TOB23" s="91"/>
      <c r="TOC23" s="91"/>
      <c r="TOD23" s="91"/>
      <c r="TOE23" s="91"/>
      <c r="TOF23" s="91"/>
      <c r="TOG23" s="91"/>
      <c r="TOH23" s="91"/>
      <c r="TOI23" s="91"/>
      <c r="TOJ23" s="91"/>
      <c r="TOK23" s="91"/>
      <c r="TOL23" s="91"/>
      <c r="TOM23" s="91"/>
      <c r="TON23" s="91"/>
      <c r="TOO23" s="91"/>
      <c r="TOP23" s="91"/>
      <c r="TOQ23" s="91"/>
      <c r="TOR23" s="91"/>
      <c r="TOS23" s="91"/>
      <c r="TOT23" s="91"/>
      <c r="TOU23" s="91"/>
      <c r="TOV23" s="91"/>
      <c r="TOW23" s="91"/>
      <c r="TOX23" s="91"/>
      <c r="TOY23" s="91"/>
      <c r="TOZ23" s="91"/>
      <c r="TPA23" s="91"/>
      <c r="TPB23" s="91"/>
      <c r="TPC23" s="91"/>
      <c r="TPD23" s="91"/>
      <c r="TPE23" s="91"/>
      <c r="TPF23" s="91"/>
      <c r="TPG23" s="91"/>
      <c r="TPH23" s="91"/>
      <c r="TPI23" s="91"/>
      <c r="TPJ23" s="91"/>
      <c r="TPK23" s="91"/>
      <c r="TPL23" s="91"/>
      <c r="TPM23" s="91"/>
      <c r="TPN23" s="91"/>
      <c r="TPO23" s="91"/>
      <c r="TPP23" s="91"/>
      <c r="TPQ23" s="91"/>
      <c r="TPR23" s="91"/>
      <c r="TPS23" s="91"/>
      <c r="TPT23" s="91"/>
      <c r="TPU23" s="91"/>
      <c r="TPV23" s="91"/>
      <c r="TPW23" s="91"/>
      <c r="TPX23" s="91"/>
      <c r="TPY23" s="91"/>
      <c r="TPZ23" s="91"/>
      <c r="TQA23" s="91"/>
      <c r="TQB23" s="91"/>
      <c r="TQC23" s="91"/>
      <c r="TQD23" s="91"/>
      <c r="TQE23" s="91"/>
      <c r="TQF23" s="91"/>
      <c r="TQG23" s="91"/>
      <c r="TQH23" s="91"/>
      <c r="TQI23" s="91"/>
      <c r="TQJ23" s="91"/>
      <c r="TQK23" s="91"/>
      <c r="TQL23" s="91"/>
      <c r="TQM23" s="91"/>
      <c r="TQN23" s="91"/>
      <c r="TQO23" s="91"/>
      <c r="TQP23" s="91"/>
      <c r="TQQ23" s="91"/>
      <c r="TQR23" s="91"/>
      <c r="TQS23" s="91"/>
      <c r="TQT23" s="91"/>
      <c r="TQU23" s="91"/>
      <c r="TQV23" s="91"/>
      <c r="TQW23" s="91"/>
      <c r="TQX23" s="91"/>
      <c r="TQY23" s="91"/>
      <c r="TQZ23" s="91"/>
      <c r="TRA23" s="91"/>
      <c r="TRB23" s="91"/>
      <c r="TRC23" s="91"/>
      <c r="TRD23" s="91"/>
      <c r="TRE23" s="91"/>
      <c r="TRF23" s="91"/>
      <c r="TRG23" s="91"/>
      <c r="TRH23" s="91"/>
      <c r="TRI23" s="91"/>
      <c r="TRJ23" s="91"/>
      <c r="TRK23" s="91"/>
      <c r="TRL23" s="91"/>
      <c r="TRM23" s="91"/>
      <c r="TRN23" s="91"/>
      <c r="TRO23" s="91"/>
      <c r="TRP23" s="91"/>
      <c r="TRQ23" s="91"/>
      <c r="TRR23" s="91"/>
      <c r="TRS23" s="91"/>
      <c r="TRT23" s="91"/>
      <c r="TRU23" s="91"/>
      <c r="TRV23" s="91"/>
      <c r="TRW23" s="91"/>
      <c r="TRX23" s="91"/>
      <c r="TRY23" s="91"/>
      <c r="TRZ23" s="91"/>
      <c r="TSA23" s="91"/>
      <c r="TSB23" s="91"/>
      <c r="TSC23" s="91"/>
      <c r="TSD23" s="91"/>
      <c r="TSE23" s="91"/>
      <c r="TSF23" s="91"/>
      <c r="TSG23" s="91"/>
      <c r="TSH23" s="91"/>
      <c r="TSI23" s="91"/>
      <c r="TSJ23" s="91"/>
      <c r="TSK23" s="91"/>
      <c r="TSL23" s="91"/>
      <c r="TSM23" s="91"/>
      <c r="TSN23" s="91"/>
      <c r="TSO23" s="91"/>
      <c r="TSP23" s="91"/>
      <c r="TSQ23" s="91"/>
      <c r="TSR23" s="91"/>
      <c r="TSS23" s="91"/>
      <c r="TST23" s="91"/>
      <c r="TSU23" s="91"/>
      <c r="TSV23" s="91"/>
      <c r="TSW23" s="91"/>
      <c r="TSX23" s="91"/>
      <c r="TSY23" s="91"/>
      <c r="TSZ23" s="91"/>
      <c r="TTA23" s="91"/>
      <c r="TTB23" s="91"/>
      <c r="TTC23" s="91"/>
      <c r="TTD23" s="91"/>
      <c r="TTE23" s="91"/>
      <c r="TTF23" s="91"/>
      <c r="TTG23" s="91"/>
      <c r="TTH23" s="91"/>
      <c r="TTI23" s="91"/>
      <c r="TTJ23" s="91"/>
      <c r="TTK23" s="91"/>
      <c r="TTL23" s="91"/>
      <c r="TTM23" s="91"/>
      <c r="TTN23" s="91"/>
      <c r="TTO23" s="91"/>
      <c r="TTP23" s="91"/>
      <c r="TTQ23" s="91"/>
      <c r="TTR23" s="91"/>
      <c r="TTS23" s="91"/>
      <c r="TTT23" s="91"/>
      <c r="TTU23" s="91"/>
      <c r="TTV23" s="91"/>
      <c r="TTW23" s="91"/>
      <c r="TTX23" s="91"/>
      <c r="TTY23" s="91"/>
      <c r="TTZ23" s="91"/>
      <c r="TUA23" s="91"/>
      <c r="TUB23" s="91"/>
      <c r="TUC23" s="91"/>
      <c r="TUD23" s="91"/>
      <c r="TUE23" s="91"/>
      <c r="TUF23" s="91"/>
      <c r="TUG23" s="91"/>
      <c r="TUH23" s="91"/>
      <c r="TUI23" s="91"/>
      <c r="TUJ23" s="91"/>
      <c r="TUK23" s="91"/>
      <c r="TUL23" s="91"/>
      <c r="TUM23" s="91"/>
      <c r="TUN23" s="91"/>
      <c r="TUO23" s="91"/>
      <c r="TUP23" s="91"/>
      <c r="TUQ23" s="91"/>
      <c r="TUR23" s="91"/>
      <c r="TUS23" s="91"/>
      <c r="TUT23" s="91"/>
      <c r="TUU23" s="91"/>
      <c r="TUV23" s="91"/>
      <c r="TUW23" s="91"/>
      <c r="TUX23" s="91"/>
      <c r="TUY23" s="91"/>
      <c r="TUZ23" s="91"/>
      <c r="TVA23" s="91"/>
      <c r="TVB23" s="91"/>
      <c r="TVC23" s="91"/>
      <c r="TVD23" s="91"/>
      <c r="TVE23" s="91"/>
      <c r="TVF23" s="91"/>
      <c r="TVG23" s="91"/>
      <c r="TVH23" s="91"/>
      <c r="TVI23" s="91"/>
      <c r="TVJ23" s="91"/>
      <c r="TVK23" s="91"/>
      <c r="TVL23" s="91"/>
      <c r="TVM23" s="91"/>
      <c r="TVN23" s="91"/>
      <c r="TVO23" s="91"/>
      <c r="TVP23" s="91"/>
      <c r="TVQ23" s="91"/>
      <c r="TVR23" s="91"/>
      <c r="TVS23" s="91"/>
      <c r="TVT23" s="91"/>
      <c r="TVU23" s="91"/>
      <c r="TVV23" s="91"/>
      <c r="TVW23" s="91"/>
      <c r="TVX23" s="91"/>
      <c r="TVY23" s="91"/>
      <c r="TVZ23" s="91"/>
      <c r="TWA23" s="91"/>
      <c r="TWB23" s="91"/>
      <c r="TWC23" s="91"/>
      <c r="TWD23" s="91"/>
      <c r="TWE23" s="91"/>
      <c r="TWF23" s="91"/>
      <c r="TWG23" s="91"/>
      <c r="TWH23" s="91"/>
      <c r="TWI23" s="91"/>
      <c r="TWJ23" s="91"/>
      <c r="TWK23" s="91"/>
      <c r="TWL23" s="91"/>
      <c r="TWM23" s="91"/>
      <c r="TWN23" s="91"/>
      <c r="TWO23" s="91"/>
      <c r="TWP23" s="91"/>
      <c r="TWQ23" s="91"/>
      <c r="TWR23" s="91"/>
      <c r="TWS23" s="91"/>
      <c r="TWT23" s="91"/>
      <c r="TWU23" s="91"/>
      <c r="TWV23" s="91"/>
      <c r="TWW23" s="91"/>
      <c r="TWX23" s="91"/>
      <c r="TWY23" s="91"/>
      <c r="TWZ23" s="91"/>
      <c r="TXA23" s="91"/>
      <c r="TXB23" s="91"/>
      <c r="TXC23" s="91"/>
      <c r="TXD23" s="91"/>
      <c r="TXE23" s="91"/>
      <c r="TXF23" s="91"/>
      <c r="TXG23" s="91"/>
      <c r="TXH23" s="91"/>
      <c r="TXI23" s="91"/>
      <c r="TXJ23" s="91"/>
      <c r="TXK23" s="91"/>
      <c r="TXL23" s="91"/>
      <c r="TXM23" s="91"/>
      <c r="TXN23" s="91"/>
      <c r="TXO23" s="91"/>
      <c r="TXP23" s="91"/>
      <c r="TXQ23" s="91"/>
      <c r="TXR23" s="91"/>
      <c r="TXS23" s="91"/>
      <c r="TXT23" s="91"/>
      <c r="TXU23" s="91"/>
      <c r="TXV23" s="91"/>
      <c r="TXW23" s="91"/>
      <c r="TXX23" s="91"/>
      <c r="TXY23" s="91"/>
      <c r="TXZ23" s="91"/>
      <c r="TYA23" s="91"/>
      <c r="TYB23" s="91"/>
      <c r="TYC23" s="91"/>
      <c r="TYD23" s="91"/>
      <c r="TYE23" s="91"/>
      <c r="TYF23" s="91"/>
      <c r="TYG23" s="91"/>
      <c r="TYH23" s="91"/>
      <c r="TYI23" s="91"/>
      <c r="TYJ23" s="91"/>
      <c r="TYK23" s="91"/>
      <c r="TYL23" s="91"/>
      <c r="TYM23" s="91"/>
      <c r="TYN23" s="91"/>
      <c r="TYO23" s="91"/>
      <c r="TYP23" s="91"/>
      <c r="TYQ23" s="91"/>
      <c r="TYR23" s="91"/>
      <c r="TYS23" s="91"/>
      <c r="TYT23" s="91"/>
      <c r="TYU23" s="91"/>
      <c r="TYV23" s="91"/>
      <c r="TYW23" s="91"/>
      <c r="TYX23" s="91"/>
      <c r="TYY23" s="91"/>
      <c r="TYZ23" s="91"/>
      <c r="TZA23" s="91"/>
      <c r="TZB23" s="91"/>
      <c r="TZC23" s="91"/>
      <c r="TZD23" s="91"/>
      <c r="TZE23" s="91"/>
      <c r="TZF23" s="91"/>
      <c r="TZG23" s="91"/>
      <c r="TZH23" s="91"/>
      <c r="TZI23" s="91"/>
      <c r="TZJ23" s="91"/>
      <c r="TZK23" s="91"/>
      <c r="TZL23" s="91"/>
      <c r="TZM23" s="91"/>
      <c r="TZN23" s="91"/>
      <c r="TZO23" s="91"/>
      <c r="TZP23" s="91"/>
      <c r="TZQ23" s="91"/>
      <c r="TZR23" s="91"/>
      <c r="TZS23" s="91"/>
      <c r="TZT23" s="91"/>
      <c r="TZU23" s="91"/>
      <c r="TZV23" s="91"/>
      <c r="TZW23" s="91"/>
      <c r="TZX23" s="91"/>
      <c r="TZY23" s="91"/>
      <c r="TZZ23" s="91"/>
      <c r="UAA23" s="91"/>
      <c r="UAB23" s="91"/>
      <c r="UAC23" s="91"/>
      <c r="UAD23" s="91"/>
      <c r="UAE23" s="91"/>
      <c r="UAF23" s="91"/>
      <c r="UAG23" s="91"/>
      <c r="UAH23" s="91"/>
      <c r="UAI23" s="91"/>
      <c r="UAJ23" s="91"/>
      <c r="UAK23" s="91"/>
      <c r="UAL23" s="91"/>
      <c r="UAM23" s="91"/>
      <c r="UAN23" s="91"/>
      <c r="UAO23" s="91"/>
      <c r="UAP23" s="91"/>
      <c r="UAQ23" s="91"/>
      <c r="UAR23" s="91"/>
      <c r="UAS23" s="91"/>
      <c r="UAT23" s="91"/>
      <c r="UAU23" s="91"/>
      <c r="UAV23" s="91"/>
      <c r="UAW23" s="91"/>
      <c r="UAX23" s="91"/>
      <c r="UAY23" s="91"/>
      <c r="UAZ23" s="91"/>
      <c r="UBA23" s="91"/>
      <c r="UBB23" s="91"/>
      <c r="UBC23" s="91"/>
      <c r="UBD23" s="91"/>
      <c r="UBE23" s="91"/>
      <c r="UBF23" s="91"/>
      <c r="UBG23" s="91"/>
      <c r="UBH23" s="91"/>
      <c r="UBI23" s="91"/>
      <c r="UBJ23" s="91"/>
      <c r="UBK23" s="91"/>
      <c r="UBL23" s="91"/>
      <c r="UBM23" s="91"/>
      <c r="UBN23" s="91"/>
      <c r="UBO23" s="91"/>
      <c r="UBP23" s="91"/>
      <c r="UBQ23" s="91"/>
      <c r="UBR23" s="91"/>
      <c r="UBS23" s="91"/>
      <c r="UBT23" s="91"/>
      <c r="UBU23" s="91"/>
      <c r="UBV23" s="91"/>
      <c r="UBW23" s="91"/>
      <c r="UBX23" s="91"/>
      <c r="UBY23" s="91"/>
      <c r="UBZ23" s="91"/>
      <c r="UCA23" s="91"/>
      <c r="UCB23" s="91"/>
      <c r="UCC23" s="91"/>
      <c r="UCD23" s="91"/>
      <c r="UCE23" s="91"/>
      <c r="UCF23" s="91"/>
      <c r="UCG23" s="91"/>
      <c r="UCH23" s="91"/>
      <c r="UCI23" s="91"/>
      <c r="UCJ23" s="91"/>
      <c r="UCK23" s="91"/>
      <c r="UCL23" s="91"/>
      <c r="UCM23" s="91"/>
      <c r="UCN23" s="91"/>
      <c r="UCO23" s="91"/>
      <c r="UCP23" s="91"/>
      <c r="UCQ23" s="91"/>
      <c r="UCR23" s="91"/>
      <c r="UCS23" s="91"/>
      <c r="UCT23" s="91"/>
      <c r="UCU23" s="91"/>
      <c r="UCV23" s="91"/>
      <c r="UCW23" s="91"/>
      <c r="UCX23" s="91"/>
      <c r="UCY23" s="91"/>
      <c r="UCZ23" s="91"/>
      <c r="UDA23" s="91"/>
      <c r="UDB23" s="91"/>
      <c r="UDC23" s="91"/>
      <c r="UDD23" s="91"/>
      <c r="UDE23" s="91"/>
      <c r="UDF23" s="91"/>
      <c r="UDG23" s="91"/>
      <c r="UDH23" s="91"/>
      <c r="UDI23" s="91"/>
      <c r="UDJ23" s="91"/>
      <c r="UDK23" s="91"/>
      <c r="UDL23" s="91"/>
      <c r="UDM23" s="91"/>
      <c r="UDN23" s="91"/>
      <c r="UDO23" s="91"/>
      <c r="UDP23" s="91"/>
      <c r="UDQ23" s="91"/>
      <c r="UDR23" s="91"/>
      <c r="UDS23" s="91"/>
      <c r="UDT23" s="91"/>
      <c r="UDU23" s="91"/>
      <c r="UDV23" s="91"/>
      <c r="UDW23" s="91"/>
      <c r="UDX23" s="91"/>
      <c r="UDY23" s="91"/>
      <c r="UDZ23" s="91"/>
      <c r="UEA23" s="91"/>
      <c r="UEB23" s="91"/>
      <c r="UEC23" s="91"/>
      <c r="UED23" s="91"/>
      <c r="UEE23" s="91"/>
      <c r="UEF23" s="91"/>
      <c r="UEG23" s="91"/>
      <c r="UEH23" s="91"/>
      <c r="UEI23" s="91"/>
      <c r="UEJ23" s="91"/>
      <c r="UEK23" s="91"/>
      <c r="UEL23" s="91"/>
      <c r="UEM23" s="91"/>
      <c r="UEN23" s="91"/>
      <c r="UEO23" s="91"/>
      <c r="UEP23" s="91"/>
      <c r="UEQ23" s="91"/>
      <c r="UER23" s="91"/>
      <c r="UES23" s="91"/>
      <c r="UET23" s="91"/>
      <c r="UEU23" s="91"/>
      <c r="UEV23" s="91"/>
      <c r="UEW23" s="91"/>
      <c r="UEX23" s="91"/>
      <c r="UEY23" s="91"/>
      <c r="UEZ23" s="91"/>
      <c r="UFA23" s="91"/>
      <c r="UFB23" s="91"/>
      <c r="UFC23" s="91"/>
      <c r="UFD23" s="91"/>
      <c r="UFE23" s="91"/>
      <c r="UFF23" s="91"/>
      <c r="UFG23" s="91"/>
      <c r="UFH23" s="91"/>
      <c r="UFI23" s="91"/>
      <c r="UFJ23" s="91"/>
      <c r="UFK23" s="91"/>
      <c r="UFL23" s="91"/>
      <c r="UFM23" s="91"/>
      <c r="UFN23" s="91"/>
      <c r="UFO23" s="91"/>
      <c r="UFP23" s="91"/>
      <c r="UFQ23" s="91"/>
      <c r="UFR23" s="91"/>
      <c r="UFS23" s="91"/>
      <c r="UFT23" s="91"/>
      <c r="UFU23" s="91"/>
      <c r="UFV23" s="91"/>
      <c r="UFW23" s="91"/>
      <c r="UFX23" s="91"/>
      <c r="UFY23" s="91"/>
      <c r="UFZ23" s="91"/>
      <c r="UGA23" s="91"/>
      <c r="UGB23" s="91"/>
      <c r="UGC23" s="91"/>
      <c r="UGD23" s="91"/>
      <c r="UGE23" s="91"/>
      <c r="UGF23" s="91"/>
      <c r="UGG23" s="91"/>
      <c r="UGH23" s="91"/>
      <c r="UGI23" s="91"/>
      <c r="UGJ23" s="91"/>
      <c r="UGK23" s="91"/>
      <c r="UGL23" s="91"/>
      <c r="UGM23" s="91"/>
      <c r="UGN23" s="91"/>
      <c r="UGO23" s="91"/>
      <c r="UGP23" s="91"/>
      <c r="UGQ23" s="91"/>
      <c r="UGR23" s="91"/>
      <c r="UGS23" s="91"/>
      <c r="UGT23" s="91"/>
      <c r="UGU23" s="91"/>
      <c r="UGV23" s="91"/>
      <c r="UGW23" s="91"/>
      <c r="UGX23" s="91"/>
      <c r="UGY23" s="91"/>
      <c r="UGZ23" s="91"/>
      <c r="UHA23" s="91"/>
      <c r="UHB23" s="91"/>
      <c r="UHC23" s="91"/>
      <c r="UHD23" s="91"/>
      <c r="UHE23" s="91"/>
      <c r="UHF23" s="91"/>
      <c r="UHG23" s="91"/>
      <c r="UHH23" s="91"/>
      <c r="UHI23" s="91"/>
      <c r="UHJ23" s="91"/>
      <c r="UHK23" s="91"/>
      <c r="UHL23" s="91"/>
      <c r="UHM23" s="91"/>
      <c r="UHN23" s="91"/>
      <c r="UHO23" s="91"/>
      <c r="UHP23" s="91"/>
      <c r="UHQ23" s="91"/>
      <c r="UHR23" s="91"/>
      <c r="UHS23" s="91"/>
      <c r="UHT23" s="91"/>
      <c r="UHU23" s="91"/>
      <c r="UHV23" s="91"/>
      <c r="UHW23" s="91"/>
      <c r="UHX23" s="91"/>
      <c r="UHY23" s="91"/>
      <c r="UHZ23" s="91"/>
      <c r="UIA23" s="91"/>
      <c r="UIB23" s="91"/>
      <c r="UIC23" s="91"/>
      <c r="UID23" s="91"/>
      <c r="UIE23" s="91"/>
      <c r="UIF23" s="91"/>
      <c r="UIG23" s="91"/>
      <c r="UIH23" s="91"/>
      <c r="UII23" s="91"/>
      <c r="UIJ23" s="91"/>
      <c r="UIK23" s="91"/>
      <c r="UIL23" s="91"/>
      <c r="UIM23" s="91"/>
      <c r="UIN23" s="91"/>
      <c r="UIO23" s="91"/>
      <c r="UIP23" s="91"/>
      <c r="UIQ23" s="91"/>
      <c r="UIR23" s="91"/>
      <c r="UIS23" s="91"/>
      <c r="UIT23" s="91"/>
      <c r="UIU23" s="91"/>
      <c r="UIV23" s="91"/>
      <c r="UIW23" s="91"/>
      <c r="UIX23" s="91"/>
      <c r="UIY23" s="91"/>
      <c r="UIZ23" s="91"/>
      <c r="UJA23" s="91"/>
      <c r="UJB23" s="91"/>
      <c r="UJC23" s="91"/>
      <c r="UJD23" s="91"/>
      <c r="UJE23" s="91"/>
      <c r="UJF23" s="91"/>
      <c r="UJG23" s="91"/>
      <c r="UJH23" s="91"/>
      <c r="UJI23" s="91"/>
      <c r="UJJ23" s="91"/>
      <c r="UJK23" s="91"/>
      <c r="UJL23" s="91"/>
      <c r="UJM23" s="91"/>
      <c r="UJN23" s="91"/>
      <c r="UJO23" s="91"/>
      <c r="UJP23" s="91"/>
      <c r="UJQ23" s="91"/>
      <c r="UJR23" s="91"/>
      <c r="UJS23" s="91"/>
      <c r="UJT23" s="91"/>
      <c r="UJU23" s="91"/>
      <c r="UJV23" s="91"/>
      <c r="UJW23" s="91"/>
      <c r="UJX23" s="91"/>
      <c r="UJY23" s="91"/>
      <c r="UJZ23" s="91"/>
      <c r="UKA23" s="91"/>
      <c r="UKB23" s="91"/>
      <c r="UKC23" s="91"/>
      <c r="UKD23" s="91"/>
      <c r="UKE23" s="91"/>
      <c r="UKF23" s="91"/>
      <c r="UKG23" s="91"/>
      <c r="UKH23" s="91"/>
      <c r="UKI23" s="91"/>
      <c r="UKJ23" s="91"/>
      <c r="UKK23" s="91"/>
      <c r="UKL23" s="91"/>
      <c r="UKM23" s="91"/>
      <c r="UKN23" s="91"/>
      <c r="UKO23" s="91"/>
      <c r="UKP23" s="91"/>
      <c r="UKQ23" s="91"/>
      <c r="UKR23" s="91"/>
      <c r="UKS23" s="91"/>
      <c r="UKT23" s="91"/>
      <c r="UKU23" s="91"/>
      <c r="UKV23" s="91"/>
      <c r="UKW23" s="91"/>
      <c r="UKX23" s="91"/>
      <c r="UKY23" s="91"/>
      <c r="UKZ23" s="91"/>
      <c r="ULA23" s="91"/>
      <c r="ULB23" s="91"/>
      <c r="ULC23" s="91"/>
      <c r="ULD23" s="91"/>
      <c r="ULE23" s="91"/>
      <c r="ULF23" s="91"/>
      <c r="ULG23" s="91"/>
      <c r="ULH23" s="91"/>
      <c r="ULI23" s="91"/>
      <c r="ULJ23" s="91"/>
      <c r="ULK23" s="91"/>
      <c r="ULL23" s="91"/>
      <c r="ULM23" s="91"/>
      <c r="ULN23" s="91"/>
      <c r="ULO23" s="91"/>
      <c r="ULP23" s="91"/>
      <c r="ULQ23" s="91"/>
      <c r="ULR23" s="91"/>
      <c r="ULS23" s="91"/>
      <c r="ULT23" s="91"/>
      <c r="ULU23" s="91"/>
      <c r="ULV23" s="91"/>
      <c r="ULW23" s="91"/>
      <c r="ULX23" s="91"/>
      <c r="ULY23" s="91"/>
      <c r="ULZ23" s="91"/>
      <c r="UMA23" s="91"/>
      <c r="UMB23" s="91"/>
      <c r="UMC23" s="91"/>
      <c r="UMD23" s="91"/>
      <c r="UME23" s="91"/>
      <c r="UMF23" s="91"/>
      <c r="UMG23" s="91"/>
      <c r="UMH23" s="91"/>
      <c r="UMI23" s="91"/>
      <c r="UMJ23" s="91"/>
      <c r="UMK23" s="91"/>
      <c r="UML23" s="91"/>
      <c r="UMM23" s="91"/>
      <c r="UMN23" s="91"/>
      <c r="UMO23" s="91"/>
      <c r="UMP23" s="91"/>
      <c r="UMQ23" s="91"/>
      <c r="UMR23" s="91"/>
      <c r="UMS23" s="91"/>
      <c r="UMT23" s="91"/>
      <c r="UMU23" s="91"/>
      <c r="UMV23" s="91"/>
      <c r="UMW23" s="91"/>
      <c r="UMX23" s="91"/>
      <c r="UMY23" s="91"/>
      <c r="UMZ23" s="91"/>
      <c r="UNA23" s="91"/>
      <c r="UNB23" s="91"/>
      <c r="UNC23" s="91"/>
      <c r="UND23" s="91"/>
      <c r="UNE23" s="91"/>
      <c r="UNF23" s="91"/>
      <c r="UNG23" s="91"/>
      <c r="UNH23" s="91"/>
      <c r="UNI23" s="91"/>
      <c r="UNJ23" s="91"/>
      <c r="UNK23" s="91"/>
      <c r="UNL23" s="91"/>
      <c r="UNM23" s="91"/>
      <c r="UNN23" s="91"/>
      <c r="UNO23" s="91"/>
      <c r="UNP23" s="91"/>
      <c r="UNQ23" s="91"/>
      <c r="UNR23" s="91"/>
      <c r="UNS23" s="91"/>
      <c r="UNT23" s="91"/>
      <c r="UNU23" s="91"/>
      <c r="UNV23" s="91"/>
      <c r="UNW23" s="91"/>
      <c r="UNX23" s="91"/>
      <c r="UNY23" s="91"/>
      <c r="UNZ23" s="91"/>
      <c r="UOA23" s="91"/>
      <c r="UOB23" s="91"/>
      <c r="UOC23" s="91"/>
      <c r="UOD23" s="91"/>
      <c r="UOE23" s="91"/>
      <c r="UOF23" s="91"/>
      <c r="UOG23" s="91"/>
      <c r="UOH23" s="91"/>
      <c r="UOI23" s="91"/>
      <c r="UOJ23" s="91"/>
      <c r="UOK23" s="91"/>
      <c r="UOL23" s="91"/>
      <c r="UOM23" s="91"/>
      <c r="UON23" s="91"/>
      <c r="UOO23" s="91"/>
      <c r="UOP23" s="91"/>
      <c r="UOQ23" s="91"/>
      <c r="UOR23" s="91"/>
      <c r="UOS23" s="91"/>
      <c r="UOT23" s="91"/>
      <c r="UOU23" s="91"/>
      <c r="UOV23" s="91"/>
      <c r="UOW23" s="91"/>
      <c r="UOX23" s="91"/>
      <c r="UOY23" s="91"/>
      <c r="UOZ23" s="91"/>
      <c r="UPA23" s="91"/>
      <c r="UPB23" s="91"/>
      <c r="UPC23" s="91"/>
      <c r="UPD23" s="91"/>
      <c r="UPE23" s="91"/>
      <c r="UPF23" s="91"/>
      <c r="UPG23" s="91"/>
      <c r="UPH23" s="91"/>
      <c r="UPI23" s="91"/>
      <c r="UPJ23" s="91"/>
      <c r="UPK23" s="91"/>
      <c r="UPL23" s="91"/>
      <c r="UPM23" s="91"/>
      <c r="UPN23" s="91"/>
      <c r="UPO23" s="91"/>
      <c r="UPP23" s="91"/>
      <c r="UPQ23" s="91"/>
      <c r="UPR23" s="91"/>
      <c r="UPS23" s="91"/>
      <c r="UPT23" s="91"/>
      <c r="UPU23" s="91"/>
      <c r="UPV23" s="91"/>
      <c r="UPW23" s="91"/>
      <c r="UPX23" s="91"/>
      <c r="UPY23" s="91"/>
      <c r="UPZ23" s="91"/>
      <c r="UQA23" s="91"/>
      <c r="UQB23" s="91"/>
      <c r="UQC23" s="91"/>
      <c r="UQD23" s="91"/>
      <c r="UQE23" s="91"/>
      <c r="UQF23" s="91"/>
      <c r="UQG23" s="91"/>
      <c r="UQH23" s="91"/>
      <c r="UQI23" s="91"/>
      <c r="UQJ23" s="91"/>
      <c r="UQK23" s="91"/>
      <c r="UQL23" s="91"/>
      <c r="UQM23" s="91"/>
      <c r="UQN23" s="91"/>
      <c r="UQO23" s="91"/>
      <c r="UQP23" s="91"/>
      <c r="UQQ23" s="91"/>
      <c r="UQR23" s="91"/>
      <c r="UQS23" s="91"/>
      <c r="UQT23" s="91"/>
      <c r="UQU23" s="91"/>
      <c r="UQV23" s="91"/>
      <c r="UQW23" s="91"/>
      <c r="UQX23" s="91"/>
      <c r="UQY23" s="91"/>
      <c r="UQZ23" s="91"/>
      <c r="URA23" s="91"/>
      <c r="URB23" s="91"/>
      <c r="URC23" s="91"/>
      <c r="URD23" s="91"/>
      <c r="URE23" s="91"/>
      <c r="URF23" s="91"/>
      <c r="URG23" s="91"/>
      <c r="URH23" s="91"/>
      <c r="URI23" s="91"/>
      <c r="URJ23" s="91"/>
      <c r="URK23" s="91"/>
      <c r="URL23" s="91"/>
      <c r="URM23" s="91"/>
      <c r="URN23" s="91"/>
      <c r="URO23" s="91"/>
      <c r="URP23" s="91"/>
      <c r="URQ23" s="91"/>
      <c r="URR23" s="91"/>
      <c r="URS23" s="91"/>
      <c r="URT23" s="91"/>
      <c r="URU23" s="91"/>
      <c r="URV23" s="91"/>
      <c r="URW23" s="91"/>
      <c r="URX23" s="91"/>
      <c r="URY23" s="91"/>
      <c r="URZ23" s="91"/>
      <c r="USA23" s="91"/>
      <c r="USB23" s="91"/>
      <c r="USC23" s="91"/>
      <c r="USD23" s="91"/>
      <c r="USE23" s="91"/>
      <c r="USF23" s="91"/>
      <c r="USG23" s="91"/>
      <c r="USH23" s="91"/>
      <c r="USI23" s="91"/>
      <c r="USJ23" s="91"/>
      <c r="USK23" s="91"/>
      <c r="USL23" s="91"/>
      <c r="USM23" s="91"/>
      <c r="USN23" s="91"/>
      <c r="USO23" s="91"/>
      <c r="USP23" s="91"/>
      <c r="USQ23" s="91"/>
      <c r="USR23" s="91"/>
      <c r="USS23" s="91"/>
      <c r="UST23" s="91"/>
      <c r="USU23" s="91"/>
      <c r="USV23" s="91"/>
      <c r="USW23" s="91"/>
      <c r="USX23" s="91"/>
      <c r="USY23" s="91"/>
      <c r="USZ23" s="91"/>
      <c r="UTA23" s="91"/>
      <c r="UTB23" s="91"/>
      <c r="UTC23" s="91"/>
      <c r="UTD23" s="91"/>
      <c r="UTE23" s="91"/>
      <c r="UTF23" s="91"/>
      <c r="UTG23" s="91"/>
      <c r="UTH23" s="91"/>
      <c r="UTI23" s="91"/>
      <c r="UTJ23" s="91"/>
      <c r="UTK23" s="91"/>
      <c r="UTL23" s="91"/>
      <c r="UTM23" s="91"/>
      <c r="UTN23" s="91"/>
      <c r="UTO23" s="91"/>
      <c r="UTP23" s="91"/>
      <c r="UTQ23" s="91"/>
      <c r="UTR23" s="91"/>
      <c r="UTS23" s="91"/>
      <c r="UTT23" s="91"/>
      <c r="UTU23" s="91"/>
      <c r="UTV23" s="91"/>
      <c r="UTW23" s="91"/>
      <c r="UTX23" s="91"/>
      <c r="UTY23" s="91"/>
      <c r="UTZ23" s="91"/>
      <c r="UUA23" s="91"/>
      <c r="UUB23" s="91"/>
      <c r="UUC23" s="91"/>
      <c r="UUD23" s="91"/>
      <c r="UUE23" s="91"/>
      <c r="UUF23" s="91"/>
      <c r="UUG23" s="91"/>
      <c r="UUH23" s="91"/>
      <c r="UUI23" s="91"/>
      <c r="UUJ23" s="91"/>
      <c r="UUK23" s="91"/>
      <c r="UUL23" s="91"/>
      <c r="UUM23" s="91"/>
      <c r="UUN23" s="91"/>
      <c r="UUO23" s="91"/>
      <c r="UUP23" s="91"/>
      <c r="UUQ23" s="91"/>
      <c r="UUR23" s="91"/>
      <c r="UUS23" s="91"/>
      <c r="UUT23" s="91"/>
      <c r="UUU23" s="91"/>
      <c r="UUV23" s="91"/>
      <c r="UUW23" s="91"/>
      <c r="UUX23" s="91"/>
      <c r="UUY23" s="91"/>
      <c r="UUZ23" s="91"/>
      <c r="UVA23" s="91"/>
      <c r="UVB23" s="91"/>
      <c r="UVC23" s="91"/>
      <c r="UVD23" s="91"/>
      <c r="UVE23" s="91"/>
      <c r="UVF23" s="91"/>
      <c r="UVG23" s="91"/>
      <c r="UVH23" s="91"/>
      <c r="UVI23" s="91"/>
      <c r="UVJ23" s="91"/>
      <c r="UVK23" s="91"/>
      <c r="UVL23" s="91"/>
      <c r="UVM23" s="91"/>
      <c r="UVN23" s="91"/>
      <c r="UVO23" s="91"/>
      <c r="UVP23" s="91"/>
      <c r="UVQ23" s="91"/>
      <c r="UVR23" s="91"/>
      <c r="UVS23" s="91"/>
      <c r="UVT23" s="91"/>
      <c r="UVU23" s="91"/>
      <c r="UVV23" s="91"/>
      <c r="UVW23" s="91"/>
      <c r="UVX23" s="91"/>
      <c r="UVY23" s="91"/>
      <c r="UVZ23" s="91"/>
      <c r="UWA23" s="91"/>
      <c r="UWB23" s="91"/>
      <c r="UWC23" s="91"/>
      <c r="UWD23" s="91"/>
      <c r="UWE23" s="91"/>
      <c r="UWF23" s="91"/>
      <c r="UWG23" s="91"/>
      <c r="UWH23" s="91"/>
      <c r="UWI23" s="91"/>
      <c r="UWJ23" s="91"/>
      <c r="UWK23" s="91"/>
      <c r="UWL23" s="91"/>
      <c r="UWM23" s="91"/>
      <c r="UWN23" s="91"/>
      <c r="UWO23" s="91"/>
      <c r="UWP23" s="91"/>
      <c r="UWQ23" s="91"/>
      <c r="UWR23" s="91"/>
      <c r="UWS23" s="91"/>
      <c r="UWT23" s="91"/>
      <c r="UWU23" s="91"/>
      <c r="UWV23" s="91"/>
      <c r="UWW23" s="91"/>
      <c r="UWX23" s="91"/>
      <c r="UWY23" s="91"/>
      <c r="UWZ23" s="91"/>
      <c r="UXA23" s="91"/>
      <c r="UXB23" s="91"/>
      <c r="UXC23" s="91"/>
      <c r="UXD23" s="91"/>
      <c r="UXE23" s="91"/>
      <c r="UXF23" s="91"/>
      <c r="UXG23" s="91"/>
      <c r="UXH23" s="91"/>
      <c r="UXI23" s="91"/>
      <c r="UXJ23" s="91"/>
      <c r="UXK23" s="91"/>
      <c r="UXL23" s="91"/>
      <c r="UXM23" s="91"/>
      <c r="UXN23" s="91"/>
      <c r="UXO23" s="91"/>
      <c r="UXP23" s="91"/>
      <c r="UXQ23" s="91"/>
      <c r="UXR23" s="91"/>
      <c r="UXS23" s="91"/>
      <c r="UXT23" s="91"/>
      <c r="UXU23" s="91"/>
      <c r="UXV23" s="91"/>
      <c r="UXW23" s="91"/>
      <c r="UXX23" s="91"/>
      <c r="UXY23" s="91"/>
      <c r="UXZ23" s="91"/>
      <c r="UYA23" s="91"/>
      <c r="UYB23" s="91"/>
      <c r="UYC23" s="91"/>
      <c r="UYD23" s="91"/>
      <c r="UYE23" s="91"/>
      <c r="UYF23" s="91"/>
      <c r="UYG23" s="91"/>
      <c r="UYH23" s="91"/>
      <c r="UYI23" s="91"/>
      <c r="UYJ23" s="91"/>
      <c r="UYK23" s="91"/>
      <c r="UYL23" s="91"/>
      <c r="UYM23" s="91"/>
      <c r="UYN23" s="91"/>
      <c r="UYO23" s="91"/>
      <c r="UYP23" s="91"/>
      <c r="UYQ23" s="91"/>
      <c r="UYR23" s="91"/>
      <c r="UYS23" s="91"/>
      <c r="UYT23" s="91"/>
      <c r="UYU23" s="91"/>
      <c r="UYV23" s="91"/>
      <c r="UYW23" s="91"/>
      <c r="UYX23" s="91"/>
      <c r="UYY23" s="91"/>
      <c r="UYZ23" s="91"/>
      <c r="UZA23" s="91"/>
      <c r="UZB23" s="91"/>
      <c r="UZC23" s="91"/>
      <c r="UZD23" s="91"/>
      <c r="UZE23" s="91"/>
      <c r="UZF23" s="91"/>
      <c r="UZG23" s="91"/>
      <c r="UZH23" s="91"/>
      <c r="UZI23" s="91"/>
      <c r="UZJ23" s="91"/>
      <c r="UZK23" s="91"/>
      <c r="UZL23" s="91"/>
      <c r="UZM23" s="91"/>
      <c r="UZN23" s="91"/>
      <c r="UZO23" s="91"/>
      <c r="UZP23" s="91"/>
      <c r="UZQ23" s="91"/>
      <c r="UZR23" s="91"/>
      <c r="UZS23" s="91"/>
      <c r="UZT23" s="91"/>
      <c r="UZU23" s="91"/>
      <c r="UZV23" s="91"/>
      <c r="UZW23" s="91"/>
      <c r="UZX23" s="91"/>
      <c r="UZY23" s="91"/>
      <c r="UZZ23" s="91"/>
      <c r="VAA23" s="91"/>
      <c r="VAB23" s="91"/>
      <c r="VAC23" s="91"/>
      <c r="VAD23" s="91"/>
      <c r="VAE23" s="91"/>
      <c r="VAF23" s="91"/>
      <c r="VAG23" s="91"/>
      <c r="VAH23" s="91"/>
      <c r="VAI23" s="91"/>
      <c r="VAJ23" s="91"/>
      <c r="VAK23" s="91"/>
      <c r="VAL23" s="91"/>
      <c r="VAM23" s="91"/>
      <c r="VAN23" s="91"/>
      <c r="VAO23" s="91"/>
      <c r="VAP23" s="91"/>
      <c r="VAQ23" s="91"/>
      <c r="VAR23" s="91"/>
      <c r="VAS23" s="91"/>
      <c r="VAT23" s="91"/>
      <c r="VAU23" s="91"/>
      <c r="VAV23" s="91"/>
      <c r="VAW23" s="91"/>
      <c r="VAX23" s="91"/>
      <c r="VAY23" s="91"/>
      <c r="VAZ23" s="91"/>
      <c r="VBA23" s="91"/>
      <c r="VBB23" s="91"/>
      <c r="VBC23" s="91"/>
      <c r="VBD23" s="91"/>
      <c r="VBE23" s="91"/>
      <c r="VBF23" s="91"/>
      <c r="VBG23" s="91"/>
      <c r="VBH23" s="91"/>
      <c r="VBI23" s="91"/>
      <c r="VBJ23" s="91"/>
      <c r="VBK23" s="91"/>
      <c r="VBL23" s="91"/>
      <c r="VBM23" s="91"/>
      <c r="VBN23" s="91"/>
      <c r="VBO23" s="91"/>
      <c r="VBP23" s="91"/>
      <c r="VBQ23" s="91"/>
      <c r="VBR23" s="91"/>
      <c r="VBS23" s="91"/>
      <c r="VBT23" s="91"/>
      <c r="VBU23" s="91"/>
      <c r="VBV23" s="91"/>
      <c r="VBW23" s="91"/>
      <c r="VBX23" s="91"/>
      <c r="VBY23" s="91"/>
      <c r="VBZ23" s="91"/>
      <c r="VCA23" s="91"/>
      <c r="VCB23" s="91"/>
      <c r="VCC23" s="91"/>
      <c r="VCD23" s="91"/>
      <c r="VCE23" s="91"/>
      <c r="VCF23" s="91"/>
      <c r="VCG23" s="91"/>
      <c r="VCH23" s="91"/>
      <c r="VCI23" s="91"/>
      <c r="VCJ23" s="91"/>
      <c r="VCK23" s="91"/>
      <c r="VCL23" s="91"/>
      <c r="VCM23" s="91"/>
      <c r="VCN23" s="91"/>
      <c r="VCO23" s="91"/>
      <c r="VCP23" s="91"/>
      <c r="VCQ23" s="91"/>
      <c r="VCR23" s="91"/>
      <c r="VCS23" s="91"/>
      <c r="VCT23" s="91"/>
      <c r="VCU23" s="91"/>
      <c r="VCV23" s="91"/>
      <c r="VCW23" s="91"/>
      <c r="VCX23" s="91"/>
      <c r="VCY23" s="91"/>
      <c r="VCZ23" s="91"/>
      <c r="VDA23" s="91"/>
      <c r="VDB23" s="91"/>
      <c r="VDC23" s="91"/>
      <c r="VDD23" s="91"/>
      <c r="VDE23" s="91"/>
      <c r="VDF23" s="91"/>
      <c r="VDG23" s="91"/>
      <c r="VDH23" s="91"/>
      <c r="VDI23" s="91"/>
      <c r="VDJ23" s="91"/>
      <c r="VDK23" s="91"/>
      <c r="VDL23" s="91"/>
      <c r="VDM23" s="91"/>
      <c r="VDN23" s="91"/>
      <c r="VDO23" s="91"/>
      <c r="VDP23" s="91"/>
      <c r="VDQ23" s="91"/>
      <c r="VDR23" s="91"/>
      <c r="VDS23" s="91"/>
      <c r="VDT23" s="91"/>
      <c r="VDU23" s="91"/>
      <c r="VDV23" s="91"/>
      <c r="VDW23" s="91"/>
      <c r="VDX23" s="91"/>
      <c r="VDY23" s="91"/>
      <c r="VDZ23" s="91"/>
      <c r="VEA23" s="91"/>
      <c r="VEB23" s="91"/>
      <c r="VEC23" s="91"/>
      <c r="VED23" s="91"/>
      <c r="VEE23" s="91"/>
      <c r="VEF23" s="91"/>
      <c r="VEG23" s="91"/>
      <c r="VEH23" s="91"/>
      <c r="VEI23" s="91"/>
      <c r="VEJ23" s="91"/>
      <c r="VEK23" s="91"/>
      <c r="VEL23" s="91"/>
      <c r="VEM23" s="91"/>
      <c r="VEN23" s="91"/>
      <c r="VEO23" s="91"/>
      <c r="VEP23" s="91"/>
      <c r="VEQ23" s="91"/>
      <c r="VER23" s="91"/>
      <c r="VES23" s="91"/>
      <c r="VET23" s="91"/>
      <c r="VEU23" s="91"/>
      <c r="VEV23" s="91"/>
      <c r="VEW23" s="91"/>
      <c r="VEX23" s="91"/>
      <c r="VEY23" s="91"/>
      <c r="VEZ23" s="91"/>
      <c r="VFA23" s="91"/>
      <c r="VFB23" s="91"/>
      <c r="VFC23" s="91"/>
      <c r="VFD23" s="91"/>
      <c r="VFE23" s="91"/>
      <c r="VFF23" s="91"/>
      <c r="VFG23" s="91"/>
      <c r="VFH23" s="91"/>
      <c r="VFI23" s="91"/>
      <c r="VFJ23" s="91"/>
      <c r="VFK23" s="91"/>
      <c r="VFL23" s="91"/>
      <c r="VFM23" s="91"/>
      <c r="VFN23" s="91"/>
      <c r="VFO23" s="91"/>
      <c r="VFP23" s="91"/>
      <c r="VFQ23" s="91"/>
      <c r="VFR23" s="91"/>
      <c r="VFS23" s="91"/>
      <c r="VFT23" s="91"/>
      <c r="VFU23" s="91"/>
      <c r="VFV23" s="91"/>
      <c r="VFW23" s="91"/>
      <c r="VFX23" s="91"/>
      <c r="VFY23" s="91"/>
      <c r="VFZ23" s="91"/>
      <c r="VGA23" s="91"/>
      <c r="VGB23" s="91"/>
      <c r="VGC23" s="91"/>
      <c r="VGD23" s="91"/>
      <c r="VGE23" s="91"/>
      <c r="VGF23" s="91"/>
      <c r="VGG23" s="91"/>
      <c r="VGH23" s="91"/>
      <c r="VGI23" s="91"/>
      <c r="VGJ23" s="91"/>
      <c r="VGK23" s="91"/>
      <c r="VGL23" s="91"/>
      <c r="VGM23" s="91"/>
      <c r="VGN23" s="91"/>
      <c r="VGO23" s="91"/>
      <c r="VGP23" s="91"/>
      <c r="VGQ23" s="91"/>
      <c r="VGR23" s="91"/>
      <c r="VGS23" s="91"/>
      <c r="VGT23" s="91"/>
      <c r="VGU23" s="91"/>
      <c r="VGV23" s="91"/>
      <c r="VGW23" s="91"/>
      <c r="VGX23" s="91"/>
      <c r="VGY23" s="91"/>
      <c r="VGZ23" s="91"/>
      <c r="VHA23" s="91"/>
      <c r="VHB23" s="91"/>
      <c r="VHC23" s="91"/>
      <c r="VHD23" s="91"/>
      <c r="VHE23" s="91"/>
      <c r="VHF23" s="91"/>
      <c r="VHG23" s="91"/>
      <c r="VHH23" s="91"/>
      <c r="VHI23" s="91"/>
      <c r="VHJ23" s="91"/>
      <c r="VHK23" s="91"/>
      <c r="VHL23" s="91"/>
      <c r="VHM23" s="91"/>
      <c r="VHN23" s="91"/>
      <c r="VHO23" s="91"/>
      <c r="VHP23" s="91"/>
      <c r="VHQ23" s="91"/>
      <c r="VHR23" s="91"/>
      <c r="VHS23" s="91"/>
      <c r="VHT23" s="91"/>
      <c r="VHU23" s="91"/>
      <c r="VHV23" s="91"/>
      <c r="VHW23" s="91"/>
      <c r="VHX23" s="91"/>
      <c r="VHY23" s="91"/>
      <c r="VHZ23" s="91"/>
      <c r="VIA23" s="91"/>
      <c r="VIB23" s="91"/>
      <c r="VIC23" s="91"/>
      <c r="VID23" s="91"/>
      <c r="VIE23" s="91"/>
      <c r="VIF23" s="91"/>
      <c r="VIG23" s="91"/>
      <c r="VIH23" s="91"/>
      <c r="VII23" s="91"/>
      <c r="VIJ23" s="91"/>
      <c r="VIK23" s="91"/>
      <c r="VIL23" s="91"/>
      <c r="VIM23" s="91"/>
      <c r="VIN23" s="91"/>
      <c r="VIO23" s="91"/>
      <c r="VIP23" s="91"/>
      <c r="VIQ23" s="91"/>
      <c r="VIR23" s="91"/>
      <c r="VIS23" s="91"/>
      <c r="VIT23" s="91"/>
      <c r="VIU23" s="91"/>
      <c r="VIV23" s="91"/>
      <c r="VIW23" s="91"/>
      <c r="VIX23" s="91"/>
      <c r="VIY23" s="91"/>
      <c r="VIZ23" s="91"/>
      <c r="VJA23" s="91"/>
      <c r="VJB23" s="91"/>
      <c r="VJC23" s="91"/>
      <c r="VJD23" s="91"/>
      <c r="VJE23" s="91"/>
      <c r="VJF23" s="91"/>
      <c r="VJG23" s="91"/>
      <c r="VJH23" s="91"/>
      <c r="VJI23" s="91"/>
      <c r="VJJ23" s="91"/>
      <c r="VJK23" s="91"/>
      <c r="VJL23" s="91"/>
      <c r="VJM23" s="91"/>
      <c r="VJN23" s="91"/>
      <c r="VJO23" s="91"/>
      <c r="VJP23" s="91"/>
      <c r="VJQ23" s="91"/>
      <c r="VJR23" s="91"/>
      <c r="VJS23" s="91"/>
      <c r="VJT23" s="91"/>
      <c r="VJU23" s="91"/>
      <c r="VJV23" s="91"/>
      <c r="VJW23" s="91"/>
      <c r="VJX23" s="91"/>
      <c r="VJY23" s="91"/>
      <c r="VJZ23" s="91"/>
      <c r="VKA23" s="91"/>
      <c r="VKB23" s="91"/>
      <c r="VKC23" s="91"/>
      <c r="VKD23" s="91"/>
      <c r="VKE23" s="91"/>
      <c r="VKF23" s="91"/>
      <c r="VKG23" s="91"/>
      <c r="VKH23" s="91"/>
      <c r="VKI23" s="91"/>
      <c r="VKJ23" s="91"/>
      <c r="VKK23" s="91"/>
      <c r="VKL23" s="91"/>
      <c r="VKM23" s="91"/>
      <c r="VKN23" s="91"/>
      <c r="VKO23" s="91"/>
      <c r="VKP23" s="91"/>
      <c r="VKQ23" s="91"/>
      <c r="VKR23" s="91"/>
      <c r="VKS23" s="91"/>
      <c r="VKT23" s="91"/>
      <c r="VKU23" s="91"/>
      <c r="VKV23" s="91"/>
      <c r="VKW23" s="91"/>
      <c r="VKX23" s="91"/>
      <c r="VKY23" s="91"/>
      <c r="VKZ23" s="91"/>
      <c r="VLA23" s="91"/>
      <c r="VLB23" s="91"/>
      <c r="VLC23" s="91"/>
      <c r="VLD23" s="91"/>
      <c r="VLE23" s="91"/>
      <c r="VLF23" s="91"/>
      <c r="VLG23" s="91"/>
      <c r="VLH23" s="91"/>
      <c r="VLI23" s="91"/>
      <c r="VLJ23" s="91"/>
      <c r="VLK23" s="91"/>
      <c r="VLL23" s="91"/>
      <c r="VLM23" s="91"/>
      <c r="VLN23" s="91"/>
      <c r="VLO23" s="91"/>
      <c r="VLP23" s="91"/>
      <c r="VLQ23" s="91"/>
      <c r="VLR23" s="91"/>
      <c r="VLS23" s="91"/>
      <c r="VLT23" s="91"/>
      <c r="VLU23" s="91"/>
      <c r="VLV23" s="91"/>
      <c r="VLW23" s="91"/>
      <c r="VLX23" s="91"/>
      <c r="VLY23" s="91"/>
      <c r="VLZ23" s="91"/>
      <c r="VMA23" s="91"/>
      <c r="VMB23" s="91"/>
      <c r="VMC23" s="91"/>
      <c r="VMD23" s="91"/>
      <c r="VME23" s="91"/>
      <c r="VMF23" s="91"/>
      <c r="VMG23" s="91"/>
      <c r="VMH23" s="91"/>
      <c r="VMI23" s="91"/>
      <c r="VMJ23" s="91"/>
      <c r="VMK23" s="91"/>
      <c r="VML23" s="91"/>
      <c r="VMM23" s="91"/>
      <c r="VMN23" s="91"/>
      <c r="VMO23" s="91"/>
      <c r="VMP23" s="91"/>
      <c r="VMQ23" s="91"/>
      <c r="VMR23" s="91"/>
      <c r="VMS23" s="91"/>
      <c r="VMT23" s="91"/>
      <c r="VMU23" s="91"/>
      <c r="VMV23" s="91"/>
      <c r="VMW23" s="91"/>
      <c r="VMX23" s="91"/>
      <c r="VMY23" s="91"/>
      <c r="VMZ23" s="91"/>
      <c r="VNA23" s="91"/>
      <c r="VNB23" s="91"/>
      <c r="VNC23" s="91"/>
      <c r="VND23" s="91"/>
      <c r="VNE23" s="91"/>
      <c r="VNF23" s="91"/>
      <c r="VNG23" s="91"/>
      <c r="VNH23" s="91"/>
      <c r="VNI23" s="91"/>
      <c r="VNJ23" s="91"/>
      <c r="VNK23" s="91"/>
      <c r="VNL23" s="91"/>
      <c r="VNM23" s="91"/>
      <c r="VNN23" s="91"/>
      <c r="VNO23" s="91"/>
      <c r="VNP23" s="91"/>
      <c r="VNQ23" s="91"/>
      <c r="VNR23" s="91"/>
      <c r="VNS23" s="91"/>
      <c r="VNT23" s="91"/>
      <c r="VNU23" s="91"/>
      <c r="VNV23" s="91"/>
      <c r="VNW23" s="91"/>
      <c r="VNX23" s="91"/>
      <c r="VNY23" s="91"/>
      <c r="VNZ23" s="91"/>
      <c r="VOA23" s="91"/>
      <c r="VOB23" s="91"/>
      <c r="VOC23" s="91"/>
      <c r="VOD23" s="91"/>
      <c r="VOE23" s="91"/>
      <c r="VOF23" s="91"/>
      <c r="VOG23" s="91"/>
      <c r="VOH23" s="91"/>
      <c r="VOI23" s="91"/>
      <c r="VOJ23" s="91"/>
      <c r="VOK23" s="91"/>
      <c r="VOL23" s="91"/>
      <c r="VOM23" s="91"/>
      <c r="VON23" s="91"/>
      <c r="VOO23" s="91"/>
      <c r="VOP23" s="91"/>
      <c r="VOQ23" s="91"/>
      <c r="VOR23" s="91"/>
      <c r="VOS23" s="91"/>
      <c r="VOT23" s="91"/>
      <c r="VOU23" s="91"/>
      <c r="VOV23" s="91"/>
      <c r="VOW23" s="91"/>
      <c r="VOX23" s="91"/>
      <c r="VOY23" s="91"/>
      <c r="VOZ23" s="91"/>
      <c r="VPA23" s="91"/>
      <c r="VPB23" s="91"/>
      <c r="VPC23" s="91"/>
      <c r="VPD23" s="91"/>
      <c r="VPE23" s="91"/>
      <c r="VPF23" s="91"/>
      <c r="VPG23" s="91"/>
      <c r="VPH23" s="91"/>
      <c r="VPI23" s="91"/>
      <c r="VPJ23" s="91"/>
      <c r="VPK23" s="91"/>
      <c r="VPL23" s="91"/>
      <c r="VPM23" s="91"/>
      <c r="VPN23" s="91"/>
      <c r="VPO23" s="91"/>
      <c r="VPP23" s="91"/>
      <c r="VPQ23" s="91"/>
      <c r="VPR23" s="91"/>
      <c r="VPS23" s="91"/>
      <c r="VPT23" s="91"/>
      <c r="VPU23" s="91"/>
      <c r="VPV23" s="91"/>
      <c r="VPW23" s="91"/>
      <c r="VPX23" s="91"/>
      <c r="VPY23" s="91"/>
      <c r="VPZ23" s="91"/>
      <c r="VQA23" s="91"/>
      <c r="VQB23" s="91"/>
      <c r="VQC23" s="91"/>
      <c r="VQD23" s="91"/>
      <c r="VQE23" s="91"/>
      <c r="VQF23" s="91"/>
      <c r="VQG23" s="91"/>
      <c r="VQH23" s="91"/>
      <c r="VQI23" s="91"/>
      <c r="VQJ23" s="91"/>
      <c r="VQK23" s="91"/>
      <c r="VQL23" s="91"/>
      <c r="VQM23" s="91"/>
      <c r="VQN23" s="91"/>
      <c r="VQO23" s="91"/>
      <c r="VQP23" s="91"/>
      <c r="VQQ23" s="91"/>
      <c r="VQR23" s="91"/>
      <c r="VQS23" s="91"/>
      <c r="VQT23" s="91"/>
      <c r="VQU23" s="91"/>
      <c r="VQV23" s="91"/>
      <c r="VQW23" s="91"/>
      <c r="VQX23" s="91"/>
      <c r="VQY23" s="91"/>
      <c r="VQZ23" s="91"/>
      <c r="VRA23" s="91"/>
      <c r="VRB23" s="91"/>
      <c r="VRC23" s="91"/>
      <c r="VRD23" s="91"/>
      <c r="VRE23" s="91"/>
      <c r="VRF23" s="91"/>
      <c r="VRG23" s="91"/>
      <c r="VRH23" s="91"/>
      <c r="VRI23" s="91"/>
      <c r="VRJ23" s="91"/>
      <c r="VRK23" s="91"/>
      <c r="VRL23" s="91"/>
      <c r="VRM23" s="91"/>
      <c r="VRN23" s="91"/>
      <c r="VRO23" s="91"/>
      <c r="VRP23" s="91"/>
      <c r="VRQ23" s="91"/>
      <c r="VRR23" s="91"/>
      <c r="VRS23" s="91"/>
      <c r="VRT23" s="91"/>
      <c r="VRU23" s="91"/>
      <c r="VRV23" s="91"/>
      <c r="VRW23" s="91"/>
      <c r="VRX23" s="91"/>
      <c r="VRY23" s="91"/>
      <c r="VRZ23" s="91"/>
      <c r="VSA23" s="91"/>
      <c r="VSB23" s="91"/>
      <c r="VSC23" s="91"/>
      <c r="VSD23" s="91"/>
      <c r="VSE23" s="91"/>
      <c r="VSF23" s="91"/>
      <c r="VSG23" s="91"/>
      <c r="VSH23" s="91"/>
      <c r="VSI23" s="91"/>
      <c r="VSJ23" s="91"/>
      <c r="VSK23" s="91"/>
      <c r="VSL23" s="91"/>
      <c r="VSM23" s="91"/>
      <c r="VSN23" s="91"/>
      <c r="VSO23" s="91"/>
      <c r="VSP23" s="91"/>
      <c r="VSQ23" s="91"/>
      <c r="VSR23" s="91"/>
      <c r="VSS23" s="91"/>
      <c r="VST23" s="91"/>
      <c r="VSU23" s="91"/>
      <c r="VSV23" s="91"/>
      <c r="VSW23" s="91"/>
      <c r="VSX23" s="91"/>
      <c r="VSY23" s="91"/>
      <c r="VSZ23" s="91"/>
      <c r="VTA23" s="91"/>
      <c r="VTB23" s="91"/>
      <c r="VTC23" s="91"/>
      <c r="VTD23" s="91"/>
      <c r="VTE23" s="91"/>
      <c r="VTF23" s="91"/>
      <c r="VTG23" s="91"/>
      <c r="VTH23" s="91"/>
      <c r="VTI23" s="91"/>
      <c r="VTJ23" s="91"/>
      <c r="VTK23" s="91"/>
      <c r="VTL23" s="91"/>
      <c r="VTM23" s="91"/>
      <c r="VTN23" s="91"/>
      <c r="VTO23" s="91"/>
      <c r="VTP23" s="91"/>
      <c r="VTQ23" s="91"/>
      <c r="VTR23" s="91"/>
      <c r="VTS23" s="91"/>
      <c r="VTT23" s="91"/>
      <c r="VTU23" s="91"/>
      <c r="VTV23" s="91"/>
      <c r="VTW23" s="91"/>
      <c r="VTX23" s="91"/>
      <c r="VTY23" s="91"/>
      <c r="VTZ23" s="91"/>
      <c r="VUA23" s="91"/>
      <c r="VUB23" s="91"/>
      <c r="VUC23" s="91"/>
      <c r="VUD23" s="91"/>
      <c r="VUE23" s="91"/>
      <c r="VUF23" s="91"/>
      <c r="VUG23" s="91"/>
      <c r="VUH23" s="91"/>
      <c r="VUI23" s="91"/>
      <c r="VUJ23" s="91"/>
      <c r="VUK23" s="91"/>
      <c r="VUL23" s="91"/>
      <c r="VUM23" s="91"/>
      <c r="VUN23" s="91"/>
      <c r="VUO23" s="91"/>
      <c r="VUP23" s="91"/>
      <c r="VUQ23" s="91"/>
      <c r="VUR23" s="91"/>
      <c r="VUS23" s="91"/>
      <c r="VUT23" s="91"/>
      <c r="VUU23" s="91"/>
      <c r="VUV23" s="91"/>
      <c r="VUW23" s="91"/>
      <c r="VUX23" s="91"/>
      <c r="VUY23" s="91"/>
      <c r="VUZ23" s="91"/>
      <c r="VVA23" s="91"/>
      <c r="VVB23" s="91"/>
      <c r="VVC23" s="91"/>
      <c r="VVD23" s="91"/>
      <c r="VVE23" s="91"/>
      <c r="VVF23" s="91"/>
      <c r="VVG23" s="91"/>
      <c r="VVH23" s="91"/>
      <c r="VVI23" s="91"/>
      <c r="VVJ23" s="91"/>
      <c r="VVK23" s="91"/>
      <c r="VVL23" s="91"/>
      <c r="VVM23" s="91"/>
      <c r="VVN23" s="91"/>
      <c r="VVO23" s="91"/>
      <c r="VVP23" s="91"/>
      <c r="VVQ23" s="91"/>
      <c r="VVR23" s="91"/>
      <c r="VVS23" s="91"/>
      <c r="VVT23" s="91"/>
      <c r="VVU23" s="91"/>
      <c r="VVV23" s="91"/>
      <c r="VVW23" s="91"/>
      <c r="VVX23" s="91"/>
      <c r="VVY23" s="91"/>
      <c r="VVZ23" s="91"/>
      <c r="VWA23" s="91"/>
      <c r="VWB23" s="91"/>
      <c r="VWC23" s="91"/>
      <c r="VWD23" s="91"/>
      <c r="VWE23" s="91"/>
      <c r="VWF23" s="91"/>
      <c r="VWG23" s="91"/>
      <c r="VWH23" s="91"/>
      <c r="VWI23" s="91"/>
      <c r="VWJ23" s="91"/>
      <c r="VWK23" s="91"/>
      <c r="VWL23" s="91"/>
      <c r="VWM23" s="91"/>
      <c r="VWN23" s="91"/>
      <c r="VWO23" s="91"/>
      <c r="VWP23" s="91"/>
      <c r="VWQ23" s="91"/>
      <c r="VWR23" s="91"/>
      <c r="VWS23" s="91"/>
      <c r="VWT23" s="91"/>
      <c r="VWU23" s="91"/>
      <c r="VWV23" s="91"/>
      <c r="VWW23" s="91"/>
      <c r="VWX23" s="91"/>
      <c r="VWY23" s="91"/>
      <c r="VWZ23" s="91"/>
      <c r="VXA23" s="91"/>
      <c r="VXB23" s="91"/>
      <c r="VXC23" s="91"/>
      <c r="VXD23" s="91"/>
      <c r="VXE23" s="91"/>
      <c r="VXF23" s="91"/>
      <c r="VXG23" s="91"/>
      <c r="VXH23" s="91"/>
      <c r="VXI23" s="91"/>
      <c r="VXJ23" s="91"/>
      <c r="VXK23" s="91"/>
      <c r="VXL23" s="91"/>
      <c r="VXM23" s="91"/>
      <c r="VXN23" s="91"/>
      <c r="VXO23" s="91"/>
      <c r="VXP23" s="91"/>
      <c r="VXQ23" s="91"/>
      <c r="VXR23" s="91"/>
      <c r="VXS23" s="91"/>
      <c r="VXT23" s="91"/>
      <c r="VXU23" s="91"/>
      <c r="VXV23" s="91"/>
      <c r="VXW23" s="91"/>
      <c r="VXX23" s="91"/>
      <c r="VXY23" s="91"/>
      <c r="VXZ23" s="91"/>
      <c r="VYA23" s="91"/>
      <c r="VYB23" s="91"/>
      <c r="VYC23" s="91"/>
      <c r="VYD23" s="91"/>
      <c r="VYE23" s="91"/>
      <c r="VYF23" s="91"/>
      <c r="VYG23" s="91"/>
      <c r="VYH23" s="91"/>
      <c r="VYI23" s="91"/>
      <c r="VYJ23" s="91"/>
      <c r="VYK23" s="91"/>
      <c r="VYL23" s="91"/>
      <c r="VYM23" s="91"/>
      <c r="VYN23" s="91"/>
      <c r="VYO23" s="91"/>
      <c r="VYP23" s="91"/>
      <c r="VYQ23" s="91"/>
      <c r="VYR23" s="91"/>
      <c r="VYS23" s="91"/>
      <c r="VYT23" s="91"/>
      <c r="VYU23" s="91"/>
      <c r="VYV23" s="91"/>
      <c r="VYW23" s="91"/>
      <c r="VYX23" s="91"/>
      <c r="VYY23" s="91"/>
      <c r="VYZ23" s="91"/>
      <c r="VZA23" s="91"/>
      <c r="VZB23" s="91"/>
      <c r="VZC23" s="91"/>
      <c r="VZD23" s="91"/>
      <c r="VZE23" s="91"/>
      <c r="VZF23" s="91"/>
      <c r="VZG23" s="91"/>
      <c r="VZH23" s="91"/>
      <c r="VZI23" s="91"/>
      <c r="VZJ23" s="91"/>
      <c r="VZK23" s="91"/>
      <c r="VZL23" s="91"/>
      <c r="VZM23" s="91"/>
      <c r="VZN23" s="91"/>
      <c r="VZO23" s="91"/>
      <c r="VZP23" s="91"/>
      <c r="VZQ23" s="91"/>
      <c r="VZR23" s="91"/>
      <c r="VZS23" s="91"/>
      <c r="VZT23" s="91"/>
      <c r="VZU23" s="91"/>
      <c r="VZV23" s="91"/>
      <c r="VZW23" s="91"/>
      <c r="VZX23" s="91"/>
      <c r="VZY23" s="91"/>
      <c r="VZZ23" s="91"/>
      <c r="WAA23" s="91"/>
      <c r="WAB23" s="91"/>
      <c r="WAC23" s="91"/>
      <c r="WAD23" s="91"/>
      <c r="WAE23" s="91"/>
      <c r="WAF23" s="91"/>
      <c r="WAG23" s="91"/>
      <c r="WAH23" s="91"/>
      <c r="WAI23" s="91"/>
      <c r="WAJ23" s="91"/>
      <c r="WAK23" s="91"/>
      <c r="WAL23" s="91"/>
      <c r="WAM23" s="91"/>
      <c r="WAN23" s="91"/>
      <c r="WAO23" s="91"/>
      <c r="WAP23" s="91"/>
      <c r="WAQ23" s="91"/>
      <c r="WAR23" s="91"/>
      <c r="WAS23" s="91"/>
      <c r="WAT23" s="91"/>
      <c r="WAU23" s="91"/>
      <c r="WAV23" s="91"/>
      <c r="WAW23" s="91"/>
      <c r="WAX23" s="91"/>
      <c r="WAY23" s="91"/>
      <c r="WAZ23" s="91"/>
      <c r="WBA23" s="91"/>
      <c r="WBB23" s="91"/>
      <c r="WBC23" s="91"/>
      <c r="WBD23" s="91"/>
      <c r="WBE23" s="91"/>
      <c r="WBF23" s="91"/>
      <c r="WBG23" s="91"/>
      <c r="WBH23" s="91"/>
      <c r="WBI23" s="91"/>
      <c r="WBJ23" s="91"/>
      <c r="WBK23" s="91"/>
      <c r="WBL23" s="91"/>
      <c r="WBM23" s="91"/>
      <c r="WBN23" s="91"/>
      <c r="WBO23" s="91"/>
      <c r="WBP23" s="91"/>
      <c r="WBQ23" s="91"/>
      <c r="WBR23" s="91"/>
      <c r="WBS23" s="91"/>
      <c r="WBT23" s="91"/>
      <c r="WBU23" s="91"/>
      <c r="WBV23" s="91"/>
      <c r="WBW23" s="91"/>
      <c r="WBX23" s="91"/>
      <c r="WBY23" s="91"/>
      <c r="WBZ23" s="91"/>
      <c r="WCA23" s="91"/>
      <c r="WCB23" s="91"/>
      <c r="WCC23" s="91"/>
      <c r="WCD23" s="91"/>
      <c r="WCE23" s="91"/>
      <c r="WCF23" s="91"/>
      <c r="WCG23" s="91"/>
      <c r="WCH23" s="91"/>
      <c r="WCI23" s="91"/>
      <c r="WCJ23" s="91"/>
      <c r="WCK23" s="91"/>
      <c r="WCL23" s="91"/>
      <c r="WCM23" s="91"/>
      <c r="WCN23" s="91"/>
      <c r="WCO23" s="91"/>
      <c r="WCP23" s="91"/>
      <c r="WCQ23" s="91"/>
      <c r="WCR23" s="91"/>
      <c r="WCS23" s="91"/>
      <c r="WCT23" s="91"/>
      <c r="WCU23" s="91"/>
      <c r="WCV23" s="91"/>
      <c r="WCW23" s="91"/>
      <c r="WCX23" s="91"/>
      <c r="WCY23" s="91"/>
      <c r="WCZ23" s="91"/>
      <c r="WDA23" s="91"/>
      <c r="WDB23" s="91"/>
      <c r="WDC23" s="91"/>
      <c r="WDD23" s="91"/>
      <c r="WDE23" s="91"/>
      <c r="WDF23" s="91"/>
      <c r="WDG23" s="91"/>
      <c r="WDH23" s="91"/>
      <c r="WDI23" s="91"/>
      <c r="WDJ23" s="91"/>
      <c r="WDK23" s="91"/>
      <c r="WDL23" s="91"/>
      <c r="WDM23" s="91"/>
      <c r="WDN23" s="91"/>
      <c r="WDO23" s="91"/>
      <c r="WDP23" s="91"/>
      <c r="WDQ23" s="91"/>
      <c r="WDR23" s="91"/>
      <c r="WDS23" s="91"/>
      <c r="WDT23" s="91"/>
      <c r="WDU23" s="91"/>
      <c r="WDV23" s="91"/>
      <c r="WDW23" s="91"/>
      <c r="WDX23" s="91"/>
      <c r="WDY23" s="91"/>
      <c r="WDZ23" s="91"/>
      <c r="WEA23" s="91"/>
      <c r="WEB23" s="91"/>
      <c r="WEC23" s="91"/>
      <c r="WED23" s="91"/>
      <c r="WEE23" s="91"/>
      <c r="WEF23" s="91"/>
      <c r="WEG23" s="91"/>
      <c r="WEH23" s="91"/>
      <c r="WEI23" s="91"/>
      <c r="WEJ23" s="91"/>
      <c r="WEK23" s="91"/>
      <c r="WEL23" s="91"/>
      <c r="WEM23" s="91"/>
      <c r="WEN23" s="91"/>
      <c r="WEO23" s="91"/>
      <c r="WEP23" s="91"/>
      <c r="WEQ23" s="91"/>
      <c r="WER23" s="91"/>
      <c r="WES23" s="91"/>
      <c r="WET23" s="91"/>
      <c r="WEU23" s="91"/>
      <c r="WEV23" s="91"/>
      <c r="WEW23" s="91"/>
      <c r="WEX23" s="91"/>
      <c r="WEY23" s="91"/>
      <c r="WEZ23" s="91"/>
      <c r="WFA23" s="91"/>
      <c r="WFB23" s="91"/>
      <c r="WFC23" s="91"/>
      <c r="WFD23" s="91"/>
      <c r="WFE23" s="91"/>
      <c r="WFF23" s="91"/>
      <c r="WFG23" s="91"/>
      <c r="WFH23" s="91"/>
      <c r="WFI23" s="91"/>
      <c r="WFJ23" s="91"/>
      <c r="WFK23" s="91"/>
      <c r="WFL23" s="91"/>
      <c r="WFM23" s="91"/>
      <c r="WFN23" s="91"/>
      <c r="WFO23" s="91"/>
      <c r="WFP23" s="91"/>
      <c r="WFQ23" s="91"/>
      <c r="WFR23" s="91"/>
      <c r="WFS23" s="91"/>
      <c r="WFT23" s="91"/>
      <c r="WFU23" s="91"/>
      <c r="WFV23" s="91"/>
      <c r="WFW23" s="91"/>
      <c r="WFX23" s="91"/>
      <c r="WFY23" s="91"/>
      <c r="WFZ23" s="91"/>
      <c r="WGA23" s="91"/>
      <c r="WGB23" s="91"/>
      <c r="WGC23" s="91"/>
      <c r="WGD23" s="91"/>
      <c r="WGE23" s="91"/>
      <c r="WGF23" s="91"/>
      <c r="WGG23" s="91"/>
      <c r="WGH23" s="91"/>
      <c r="WGI23" s="91"/>
      <c r="WGJ23" s="91"/>
      <c r="WGK23" s="91"/>
      <c r="WGL23" s="91"/>
      <c r="WGM23" s="91"/>
      <c r="WGN23" s="91"/>
      <c r="WGO23" s="91"/>
      <c r="WGP23" s="91"/>
      <c r="WGQ23" s="91"/>
      <c r="WGR23" s="91"/>
      <c r="WGS23" s="91"/>
      <c r="WGT23" s="91"/>
      <c r="WGU23" s="91"/>
      <c r="WGV23" s="91"/>
      <c r="WGW23" s="91"/>
      <c r="WGX23" s="91"/>
      <c r="WGY23" s="91"/>
      <c r="WGZ23" s="91"/>
      <c r="WHA23" s="91"/>
      <c r="WHB23" s="91"/>
      <c r="WHC23" s="91"/>
      <c r="WHD23" s="91"/>
      <c r="WHE23" s="91"/>
      <c r="WHF23" s="91"/>
      <c r="WHG23" s="91"/>
      <c r="WHH23" s="91"/>
      <c r="WHI23" s="91"/>
      <c r="WHJ23" s="91"/>
      <c r="WHK23" s="91"/>
      <c r="WHL23" s="91"/>
      <c r="WHM23" s="91"/>
      <c r="WHN23" s="91"/>
      <c r="WHO23" s="91"/>
      <c r="WHP23" s="91"/>
      <c r="WHQ23" s="91"/>
      <c r="WHR23" s="91"/>
      <c r="WHS23" s="91"/>
      <c r="WHT23" s="91"/>
      <c r="WHU23" s="91"/>
      <c r="WHV23" s="91"/>
      <c r="WHW23" s="91"/>
      <c r="WHX23" s="91"/>
      <c r="WHY23" s="91"/>
      <c r="WHZ23" s="91"/>
      <c r="WIA23" s="91"/>
      <c r="WIB23" s="91"/>
      <c r="WIC23" s="91"/>
      <c r="WID23" s="91"/>
      <c r="WIE23" s="91"/>
      <c r="WIF23" s="91"/>
      <c r="WIG23" s="91"/>
      <c r="WIH23" s="91"/>
      <c r="WII23" s="91"/>
      <c r="WIJ23" s="91"/>
      <c r="WIK23" s="91"/>
      <c r="WIL23" s="91"/>
      <c r="WIM23" s="91"/>
      <c r="WIN23" s="91"/>
      <c r="WIO23" s="91"/>
      <c r="WIP23" s="91"/>
      <c r="WIQ23" s="91"/>
      <c r="WIR23" s="91"/>
      <c r="WIS23" s="91"/>
      <c r="WIT23" s="91"/>
      <c r="WIU23" s="91"/>
      <c r="WIV23" s="91"/>
      <c r="WIW23" s="91"/>
      <c r="WIX23" s="91"/>
      <c r="WIY23" s="91"/>
      <c r="WIZ23" s="91"/>
      <c r="WJA23" s="91"/>
      <c r="WJB23" s="91"/>
      <c r="WJC23" s="91"/>
      <c r="WJD23" s="91"/>
      <c r="WJE23" s="91"/>
      <c r="WJF23" s="91"/>
      <c r="WJG23" s="91"/>
      <c r="WJH23" s="91"/>
      <c r="WJI23" s="91"/>
      <c r="WJJ23" s="91"/>
      <c r="WJK23" s="91"/>
      <c r="WJL23" s="91"/>
      <c r="WJM23" s="91"/>
      <c r="WJN23" s="91"/>
      <c r="WJO23" s="91"/>
      <c r="WJP23" s="91"/>
      <c r="WJQ23" s="91"/>
      <c r="WJR23" s="91"/>
      <c r="WJS23" s="91"/>
      <c r="WJT23" s="91"/>
      <c r="WJU23" s="91"/>
      <c r="WJV23" s="91"/>
      <c r="WJW23" s="91"/>
      <c r="WJX23" s="91"/>
      <c r="WJY23" s="91"/>
      <c r="WJZ23" s="91"/>
      <c r="WKA23" s="91"/>
      <c r="WKB23" s="91"/>
      <c r="WKC23" s="91"/>
      <c r="WKD23" s="91"/>
      <c r="WKE23" s="91"/>
      <c r="WKF23" s="91"/>
      <c r="WKG23" s="91"/>
      <c r="WKH23" s="91"/>
      <c r="WKI23" s="91"/>
      <c r="WKJ23" s="91"/>
      <c r="WKK23" s="91"/>
      <c r="WKL23" s="91"/>
      <c r="WKM23" s="91"/>
      <c r="WKN23" s="91"/>
      <c r="WKO23" s="91"/>
      <c r="WKP23" s="91"/>
      <c r="WKQ23" s="91"/>
      <c r="WKR23" s="91"/>
      <c r="WKS23" s="91"/>
      <c r="WKT23" s="91"/>
      <c r="WKU23" s="91"/>
      <c r="WKV23" s="91"/>
      <c r="WKW23" s="91"/>
      <c r="WKX23" s="91"/>
      <c r="WKY23" s="91"/>
      <c r="WKZ23" s="91"/>
      <c r="WLA23" s="91"/>
      <c r="WLB23" s="91"/>
      <c r="WLC23" s="91"/>
      <c r="WLD23" s="91"/>
      <c r="WLE23" s="91"/>
      <c r="WLF23" s="91"/>
      <c r="WLG23" s="91"/>
      <c r="WLH23" s="91"/>
      <c r="WLI23" s="91"/>
      <c r="WLJ23" s="91"/>
      <c r="WLK23" s="91"/>
      <c r="WLL23" s="91"/>
      <c r="WLM23" s="91"/>
      <c r="WLN23" s="91"/>
      <c r="WLO23" s="91"/>
      <c r="WLP23" s="91"/>
      <c r="WLQ23" s="91"/>
      <c r="WLR23" s="91"/>
      <c r="WLS23" s="91"/>
      <c r="WLT23" s="91"/>
      <c r="WLU23" s="91"/>
      <c r="WLV23" s="91"/>
      <c r="WLW23" s="91"/>
      <c r="WLX23" s="91"/>
      <c r="WLY23" s="91"/>
      <c r="WLZ23" s="91"/>
      <c r="WMA23" s="91"/>
      <c r="WMB23" s="91"/>
      <c r="WMC23" s="91"/>
      <c r="WMD23" s="91"/>
      <c r="WME23" s="91"/>
      <c r="WMF23" s="91"/>
      <c r="WMG23" s="91"/>
      <c r="WMH23" s="91"/>
      <c r="WMI23" s="91"/>
      <c r="WMJ23" s="91"/>
      <c r="WMK23" s="91"/>
      <c r="WML23" s="91"/>
      <c r="WMM23" s="91"/>
      <c r="WMN23" s="91"/>
      <c r="WMO23" s="91"/>
      <c r="WMP23" s="91"/>
      <c r="WMQ23" s="91"/>
      <c r="WMR23" s="91"/>
      <c r="WMS23" s="91"/>
      <c r="WMT23" s="91"/>
      <c r="WMU23" s="91"/>
      <c r="WMV23" s="91"/>
      <c r="WMW23" s="91"/>
      <c r="WMX23" s="91"/>
      <c r="WMY23" s="91"/>
      <c r="WMZ23" s="91"/>
      <c r="WNA23" s="91"/>
      <c r="WNB23" s="91"/>
      <c r="WNC23" s="91"/>
      <c r="WND23" s="91"/>
      <c r="WNE23" s="91"/>
      <c r="WNF23" s="91"/>
      <c r="WNG23" s="91"/>
      <c r="WNH23" s="91"/>
      <c r="WNI23" s="91"/>
      <c r="WNJ23" s="91"/>
      <c r="WNK23" s="91"/>
      <c r="WNL23" s="91"/>
      <c r="WNM23" s="91"/>
      <c r="WNN23" s="91"/>
      <c r="WNO23" s="91"/>
      <c r="WNP23" s="91"/>
      <c r="WNQ23" s="91"/>
      <c r="WNR23" s="91"/>
      <c r="WNS23" s="91"/>
      <c r="WNT23" s="91"/>
      <c r="WNU23" s="91"/>
      <c r="WNV23" s="91"/>
      <c r="WNW23" s="91"/>
      <c r="WNX23" s="91"/>
      <c r="WNY23" s="91"/>
      <c r="WNZ23" s="91"/>
      <c r="WOA23" s="91"/>
      <c r="WOB23" s="91"/>
      <c r="WOC23" s="91"/>
      <c r="WOD23" s="91"/>
      <c r="WOE23" s="91"/>
      <c r="WOF23" s="91"/>
      <c r="WOG23" s="91"/>
      <c r="WOH23" s="91"/>
      <c r="WOI23" s="91"/>
      <c r="WOJ23" s="91"/>
      <c r="WOK23" s="91"/>
      <c r="WOL23" s="91"/>
      <c r="WOM23" s="91"/>
      <c r="WON23" s="91"/>
      <c r="WOO23" s="91"/>
      <c r="WOP23" s="91"/>
      <c r="WOQ23" s="91"/>
      <c r="WOR23" s="91"/>
      <c r="WOS23" s="91"/>
      <c r="WOT23" s="91"/>
      <c r="WOU23" s="91"/>
      <c r="WOV23" s="91"/>
      <c r="WOW23" s="91"/>
      <c r="WOX23" s="91"/>
      <c r="WOY23" s="91"/>
      <c r="WOZ23" s="91"/>
      <c r="WPA23" s="91"/>
      <c r="WPB23" s="91"/>
      <c r="WPC23" s="91"/>
      <c r="WPD23" s="91"/>
      <c r="WPE23" s="91"/>
      <c r="WPF23" s="91"/>
      <c r="WPG23" s="91"/>
      <c r="WPH23" s="91"/>
      <c r="WPI23" s="91"/>
      <c r="WPJ23" s="91"/>
      <c r="WPK23" s="91"/>
      <c r="WPL23" s="91"/>
      <c r="WPM23" s="91"/>
      <c r="WPN23" s="91"/>
      <c r="WPO23" s="91"/>
      <c r="WPP23" s="91"/>
      <c r="WPQ23" s="91"/>
      <c r="WPR23" s="91"/>
      <c r="WPS23" s="91"/>
      <c r="WPT23" s="91"/>
      <c r="WPU23" s="91"/>
      <c r="WPV23" s="91"/>
      <c r="WPW23" s="91"/>
      <c r="WPX23" s="91"/>
      <c r="WPY23" s="91"/>
      <c r="WPZ23" s="91"/>
      <c r="WQA23" s="91"/>
      <c r="WQB23" s="91"/>
      <c r="WQC23" s="91"/>
      <c r="WQD23" s="91"/>
      <c r="WQE23" s="91"/>
      <c r="WQF23" s="91"/>
      <c r="WQG23" s="91"/>
      <c r="WQH23" s="91"/>
      <c r="WQI23" s="91"/>
      <c r="WQJ23" s="91"/>
      <c r="WQK23" s="91"/>
      <c r="WQL23" s="91"/>
      <c r="WQM23" s="91"/>
      <c r="WQN23" s="91"/>
      <c r="WQO23" s="91"/>
      <c r="WQP23" s="91"/>
      <c r="WQQ23" s="91"/>
      <c r="WQR23" s="91"/>
      <c r="WQS23" s="91"/>
      <c r="WQT23" s="91"/>
      <c r="WQU23" s="91"/>
      <c r="WQV23" s="91"/>
      <c r="WQW23" s="91"/>
      <c r="WQX23" s="91"/>
      <c r="WQY23" s="91"/>
      <c r="WQZ23" s="91"/>
      <c r="WRA23" s="91"/>
      <c r="WRB23" s="91"/>
      <c r="WRC23" s="91"/>
      <c r="WRD23" s="91"/>
      <c r="WRE23" s="91"/>
      <c r="WRF23" s="91"/>
      <c r="WRG23" s="91"/>
      <c r="WRH23" s="91"/>
      <c r="WRI23" s="91"/>
      <c r="WRJ23" s="91"/>
      <c r="WRK23" s="91"/>
      <c r="WRL23" s="91"/>
      <c r="WRM23" s="91"/>
      <c r="WRN23" s="91"/>
      <c r="WRO23" s="91"/>
      <c r="WRP23" s="91"/>
      <c r="WRQ23" s="91"/>
      <c r="WRR23" s="91"/>
      <c r="WRS23" s="91"/>
      <c r="WRT23" s="91"/>
      <c r="WRU23" s="91"/>
      <c r="WRV23" s="91"/>
      <c r="WRW23" s="91"/>
      <c r="WRX23" s="91"/>
      <c r="WRY23" s="91"/>
      <c r="WRZ23" s="91"/>
      <c r="WSA23" s="91"/>
      <c r="WSB23" s="91"/>
      <c r="WSC23" s="91"/>
      <c r="WSD23" s="91"/>
      <c r="WSE23" s="91"/>
      <c r="WSF23" s="91"/>
      <c r="WSG23" s="91"/>
      <c r="WSH23" s="91"/>
      <c r="WSI23" s="91"/>
      <c r="WSJ23" s="91"/>
      <c r="WSK23" s="91"/>
      <c r="WSL23" s="91"/>
      <c r="WSM23" s="91"/>
      <c r="WSN23" s="91"/>
      <c r="WSO23" s="91"/>
      <c r="WSP23" s="91"/>
      <c r="WSQ23" s="91"/>
      <c r="WSR23" s="91"/>
      <c r="WSS23" s="91"/>
      <c r="WST23" s="91"/>
      <c r="WSU23" s="91"/>
      <c r="WSV23" s="91"/>
      <c r="WSW23" s="91"/>
      <c r="WSX23" s="91"/>
      <c r="WSY23" s="91"/>
      <c r="WSZ23" s="91"/>
      <c r="WTA23" s="91"/>
      <c r="WTB23" s="91"/>
      <c r="WTC23" s="91"/>
      <c r="WTD23" s="91"/>
      <c r="WTE23" s="91"/>
      <c r="WTF23" s="91"/>
      <c r="WTG23" s="91"/>
      <c r="WTH23" s="91"/>
      <c r="WTI23" s="91"/>
      <c r="WTJ23" s="91"/>
      <c r="WTK23" s="91"/>
      <c r="WTL23" s="91"/>
      <c r="WTM23" s="91"/>
      <c r="WTN23" s="91"/>
      <c r="WTO23" s="91"/>
      <c r="WTP23" s="91"/>
      <c r="WTQ23" s="91"/>
      <c r="WTR23" s="91"/>
      <c r="WTS23" s="91"/>
      <c r="WTT23" s="91"/>
      <c r="WTU23" s="91"/>
      <c r="WTV23" s="91"/>
      <c r="WTW23" s="91"/>
      <c r="WTX23" s="91"/>
      <c r="WTY23" s="91"/>
      <c r="WTZ23" s="91"/>
      <c r="WUA23" s="91"/>
      <c r="WUB23" s="91"/>
      <c r="WUC23" s="91"/>
      <c r="WUD23" s="91"/>
      <c r="WUE23" s="91"/>
      <c r="WUF23" s="91"/>
      <c r="WUG23" s="91"/>
      <c r="WUH23" s="91"/>
      <c r="WUI23" s="91"/>
      <c r="WUJ23" s="91"/>
      <c r="WUK23" s="91"/>
      <c r="WUL23" s="91"/>
      <c r="WUM23" s="91"/>
      <c r="WUN23" s="91"/>
      <c r="WUO23" s="91"/>
      <c r="WUP23" s="91"/>
      <c r="WUQ23" s="91"/>
      <c r="WUR23" s="91"/>
      <c r="WUS23" s="91"/>
      <c r="WUT23" s="91"/>
      <c r="WUU23" s="91"/>
      <c r="WUV23" s="91"/>
      <c r="WUW23" s="91"/>
      <c r="WUX23" s="91"/>
      <c r="WUY23" s="91"/>
      <c r="WUZ23" s="91"/>
      <c r="WVA23" s="91"/>
      <c r="WVB23" s="91"/>
      <c r="WVC23" s="91"/>
      <c r="WVD23" s="91"/>
      <c r="WVE23" s="91"/>
      <c r="WVF23" s="91"/>
      <c r="WVG23" s="91"/>
      <c r="WVH23" s="91"/>
      <c r="WVI23" s="91"/>
      <c r="WVJ23" s="91"/>
      <c r="WVK23" s="91"/>
      <c r="WVL23" s="91"/>
      <c r="WVM23" s="91"/>
      <c r="WVN23" s="91"/>
      <c r="WVO23" s="91"/>
      <c r="WVP23" s="91"/>
      <c r="WVQ23" s="91"/>
      <c r="WVR23" s="91"/>
      <c r="WVS23" s="91"/>
      <c r="WVT23" s="91"/>
      <c r="WVU23" s="91"/>
      <c r="WVV23" s="91"/>
      <c r="WVW23" s="91"/>
      <c r="WVX23" s="91"/>
      <c r="WVY23" s="91"/>
      <c r="WVZ23" s="91"/>
      <c r="WWA23" s="91"/>
      <c r="WWB23" s="91"/>
      <c r="WWC23" s="91"/>
      <c r="WWD23" s="91"/>
      <c r="WWE23" s="91"/>
      <c r="WWF23" s="91"/>
      <c r="WWG23" s="91"/>
      <c r="WWH23" s="91"/>
      <c r="WWI23" s="91"/>
      <c r="WWJ23" s="91"/>
      <c r="WWK23" s="91"/>
      <c r="WWL23" s="91"/>
      <c r="WWM23" s="91"/>
      <c r="WWN23" s="91"/>
      <c r="WWO23" s="91"/>
      <c r="WWP23" s="91"/>
      <c r="WWQ23" s="91"/>
      <c r="WWR23" s="91"/>
      <c r="WWS23" s="91"/>
      <c r="WWT23" s="91"/>
      <c r="WWU23" s="91"/>
      <c r="WWV23" s="91"/>
      <c r="WWW23" s="91"/>
      <c r="WWX23" s="91"/>
      <c r="WWY23" s="91"/>
      <c r="WWZ23" s="91"/>
      <c r="WXA23" s="91"/>
      <c r="WXB23" s="91"/>
      <c r="WXC23" s="91"/>
      <c r="WXD23" s="91"/>
      <c r="WXE23" s="91"/>
      <c r="WXF23" s="91"/>
      <c r="WXG23" s="91"/>
      <c r="WXH23" s="91"/>
      <c r="WXI23" s="91"/>
      <c r="WXJ23" s="91"/>
      <c r="WXK23" s="91"/>
      <c r="WXL23" s="91"/>
      <c r="WXM23" s="91"/>
      <c r="WXN23" s="91"/>
      <c r="WXO23" s="91"/>
      <c r="WXP23" s="91"/>
      <c r="WXQ23" s="91"/>
      <c r="WXR23" s="91"/>
      <c r="WXS23" s="91"/>
      <c r="WXT23" s="91"/>
      <c r="WXU23" s="91"/>
      <c r="WXV23" s="91"/>
      <c r="WXW23" s="91"/>
      <c r="WXX23" s="91"/>
      <c r="WXY23" s="91"/>
      <c r="WXZ23" s="91"/>
      <c r="WYA23" s="91"/>
      <c r="WYB23" s="91"/>
      <c r="WYC23" s="91"/>
      <c r="WYD23" s="91"/>
      <c r="WYE23" s="91"/>
      <c r="WYF23" s="91"/>
      <c r="WYG23" s="91"/>
      <c r="WYH23" s="91"/>
      <c r="WYI23" s="91"/>
      <c r="WYJ23" s="91"/>
      <c r="WYK23" s="91"/>
      <c r="WYL23" s="91"/>
      <c r="WYM23" s="91"/>
      <c r="WYN23" s="91"/>
      <c r="WYO23" s="91"/>
      <c r="WYP23" s="91"/>
      <c r="WYQ23" s="91"/>
      <c r="WYR23" s="91"/>
      <c r="WYS23" s="91"/>
      <c r="WYT23" s="91"/>
      <c r="WYU23" s="91"/>
      <c r="WYV23" s="91"/>
      <c r="WYW23" s="91"/>
      <c r="WYX23" s="91"/>
      <c r="WYY23" s="91"/>
      <c r="WYZ23" s="91"/>
      <c r="WZA23" s="91"/>
      <c r="WZB23" s="91"/>
      <c r="WZC23" s="91"/>
      <c r="WZD23" s="91"/>
      <c r="WZE23" s="91"/>
      <c r="WZF23" s="91"/>
      <c r="WZG23" s="91"/>
      <c r="WZH23" s="91"/>
      <c r="WZI23" s="91"/>
      <c r="WZJ23" s="91"/>
      <c r="WZK23" s="91"/>
      <c r="WZL23" s="91"/>
      <c r="WZM23" s="91"/>
      <c r="WZN23" s="91"/>
      <c r="WZO23" s="91"/>
      <c r="WZP23" s="91"/>
      <c r="WZQ23" s="91"/>
      <c r="WZR23" s="91"/>
      <c r="WZS23" s="91"/>
      <c r="WZT23" s="91"/>
      <c r="WZU23" s="91"/>
      <c r="WZV23" s="91"/>
      <c r="WZW23" s="91"/>
      <c r="WZX23" s="91"/>
      <c r="WZY23" s="91"/>
      <c r="WZZ23" s="91"/>
      <c r="XAA23" s="91"/>
      <c r="XAB23" s="91"/>
      <c r="XAC23" s="91"/>
      <c r="XAD23" s="91"/>
      <c r="XAE23" s="91"/>
      <c r="XAF23" s="91"/>
      <c r="XAG23" s="91"/>
      <c r="XAH23" s="91"/>
      <c r="XAI23" s="91"/>
      <c r="XAJ23" s="91"/>
      <c r="XAK23" s="91"/>
      <c r="XAL23" s="91"/>
      <c r="XAM23" s="91"/>
      <c r="XAN23" s="91"/>
      <c r="XAO23" s="91"/>
      <c r="XAP23" s="91"/>
      <c r="XAQ23" s="91"/>
      <c r="XAR23" s="91"/>
      <c r="XAS23" s="91"/>
      <c r="XAT23" s="91"/>
      <c r="XAU23" s="91"/>
      <c r="XAV23" s="91"/>
      <c r="XAW23" s="91"/>
      <c r="XAX23" s="91"/>
      <c r="XAY23" s="91"/>
      <c r="XAZ23" s="91"/>
      <c r="XBA23" s="91"/>
      <c r="XBB23" s="91"/>
      <c r="XBC23" s="91"/>
      <c r="XBD23" s="91"/>
      <c r="XBE23" s="91"/>
      <c r="XBF23" s="91"/>
      <c r="XBG23" s="91"/>
      <c r="XBH23" s="91"/>
      <c r="XBI23" s="91"/>
      <c r="XBJ23" s="91"/>
      <c r="XBK23" s="91"/>
      <c r="XBL23" s="91"/>
      <c r="XBM23" s="91"/>
      <c r="XBN23" s="91"/>
      <c r="XBO23" s="91"/>
      <c r="XBP23" s="91"/>
      <c r="XBQ23" s="91"/>
      <c r="XBR23" s="91"/>
      <c r="XBS23" s="91"/>
      <c r="XBT23" s="91"/>
      <c r="XBU23" s="91"/>
      <c r="XBV23" s="91"/>
      <c r="XBW23" s="91"/>
      <c r="XBX23" s="91"/>
      <c r="XBY23" s="91"/>
      <c r="XBZ23" s="91"/>
      <c r="XCA23" s="91"/>
      <c r="XCB23" s="91"/>
      <c r="XCC23" s="91"/>
      <c r="XCD23" s="91"/>
      <c r="XCE23" s="91"/>
      <c r="XCF23" s="91"/>
      <c r="XCG23" s="91"/>
      <c r="XCH23" s="91"/>
      <c r="XCI23" s="91"/>
      <c r="XCJ23" s="91"/>
      <c r="XCK23" s="91"/>
    </row>
    <row r="24" spans="1:16313" ht="17.649999999999999" customHeight="1" x14ac:dyDescent="0.2">
      <c r="A24" s="681" t="s">
        <v>472</v>
      </c>
      <c r="B24" s="682">
        <v>9</v>
      </c>
      <c r="C24" s="682">
        <v>8.5871901732836147</v>
      </c>
      <c r="D24" s="683">
        <v>9.59</v>
      </c>
      <c r="E24" s="683">
        <v>9.11</v>
      </c>
    </row>
    <row r="25" spans="1:16313" ht="17.649999999999999" customHeight="1" x14ac:dyDescent="0.2">
      <c r="A25" s="684" t="s">
        <v>473</v>
      </c>
      <c r="B25" s="685">
        <v>7.5099439061703217</v>
      </c>
      <c r="C25" s="685">
        <v>7</v>
      </c>
      <c r="D25" s="689" t="s">
        <v>210</v>
      </c>
      <c r="E25" s="689" t="s">
        <v>210</v>
      </c>
    </row>
    <row r="26" spans="1:16313" ht="17.649999999999999" customHeight="1" x14ac:dyDescent="0.2">
      <c r="A26" s="684" t="s">
        <v>474</v>
      </c>
      <c r="B26" s="685">
        <v>10.322429906542055</v>
      </c>
      <c r="C26" s="685">
        <v>10.109416445623342</v>
      </c>
      <c r="D26" s="687">
        <v>9.41</v>
      </c>
      <c r="E26" s="687">
        <v>9.2100000000000009</v>
      </c>
    </row>
    <row r="27" spans="1:16313" ht="17.649999999999999" customHeight="1" x14ac:dyDescent="0.2">
      <c r="A27" s="684" t="s">
        <v>475</v>
      </c>
      <c r="B27" s="685">
        <v>11.419354838709678</v>
      </c>
      <c r="C27" s="685">
        <v>10</v>
      </c>
      <c r="D27" s="687">
        <v>18.420000000000002</v>
      </c>
      <c r="E27" s="687">
        <v>10</v>
      </c>
    </row>
    <row r="28" spans="1:16313" ht="17.649999999999999" customHeight="1" x14ac:dyDescent="0.2">
      <c r="A28" s="684" t="s">
        <v>476</v>
      </c>
      <c r="B28" s="685">
        <v>0</v>
      </c>
      <c r="C28" s="685">
        <v>0</v>
      </c>
      <c r="D28" s="687">
        <v>100</v>
      </c>
      <c r="E28" s="687">
        <v>100</v>
      </c>
    </row>
    <row r="29" spans="1:16313" ht="17.649999999999999" customHeight="1" x14ac:dyDescent="0.2">
      <c r="A29" s="684" t="s">
        <v>477</v>
      </c>
      <c r="B29" s="685">
        <v>9.0395569620253173</v>
      </c>
      <c r="C29" s="685">
        <v>8.6992882562277583</v>
      </c>
      <c r="D29" s="687">
        <v>12.41</v>
      </c>
      <c r="E29" s="687">
        <v>11.8</v>
      </c>
    </row>
    <row r="30" spans="1:16313" ht="17.649999999999999" customHeight="1" x14ac:dyDescent="0.2">
      <c r="A30" s="681" t="s">
        <v>1778</v>
      </c>
      <c r="B30" s="682">
        <v>13.693849966208605</v>
      </c>
      <c r="C30" s="682">
        <v>13.484043848964678</v>
      </c>
      <c r="D30" s="683">
        <v>9.6999999999999993</v>
      </c>
      <c r="E30" s="683">
        <v>10.73</v>
      </c>
    </row>
    <row r="31" spans="1:16313" ht="17.649999999999999" customHeight="1" x14ac:dyDescent="0.2">
      <c r="A31" s="684" t="s">
        <v>1548</v>
      </c>
      <c r="B31" s="978">
        <v>14.15</v>
      </c>
      <c r="C31" s="978">
        <v>14.39</v>
      </c>
      <c r="D31" s="687">
        <v>17.5</v>
      </c>
      <c r="E31" s="687">
        <v>17.5</v>
      </c>
    </row>
    <row r="32" spans="1:16313" ht="17.649999999999999" customHeight="1" x14ac:dyDescent="0.2">
      <c r="A32" s="681" t="s">
        <v>479</v>
      </c>
      <c r="B32" s="682">
        <v>9.7829594151751955</v>
      </c>
      <c r="C32" s="682">
        <v>9.980611581001952</v>
      </c>
      <c r="D32" s="683">
        <v>1.95</v>
      </c>
      <c r="E32" s="683">
        <v>1.68</v>
      </c>
    </row>
    <row r="33" spans="1:8" ht="17.649999999999999" customHeight="1" x14ac:dyDescent="0.2">
      <c r="A33" s="684" t="s">
        <v>480</v>
      </c>
      <c r="B33" s="685">
        <v>11</v>
      </c>
      <c r="C33" s="685">
        <v>11.2</v>
      </c>
      <c r="D33" s="683">
        <v>3.01</v>
      </c>
      <c r="E33" s="683">
        <v>1.51</v>
      </c>
      <c r="H33" s="52"/>
    </row>
    <row r="34" spans="1:8" ht="17.649999999999999" customHeight="1" x14ac:dyDescent="0.2">
      <c r="A34" s="684" t="s">
        <v>481</v>
      </c>
      <c r="B34" s="685">
        <v>9.5388272583201275</v>
      </c>
      <c r="C34" s="685">
        <v>9.2258652094717668</v>
      </c>
      <c r="D34" s="683">
        <v>0.63</v>
      </c>
      <c r="E34" s="683">
        <v>0.9</v>
      </c>
    </row>
    <row r="35" spans="1:8" ht="17.649999999999999" customHeight="1" x14ac:dyDescent="0.2">
      <c r="A35" s="681" t="s">
        <v>482</v>
      </c>
      <c r="B35" s="682">
        <v>8.6977811144477819</v>
      </c>
      <c r="C35" s="1118">
        <v>8.3216211515046101</v>
      </c>
      <c r="D35" s="683">
        <v>4.1100000000000003</v>
      </c>
      <c r="E35" s="683">
        <v>4.5599999999999996</v>
      </c>
    </row>
    <row r="36" spans="1:8" ht="17.649999999999999" customHeight="1" x14ac:dyDescent="0.2">
      <c r="A36" s="681" t="s">
        <v>483</v>
      </c>
      <c r="B36" s="682">
        <v>13.008344030808729</v>
      </c>
      <c r="C36" s="682">
        <v>12.927871148459383</v>
      </c>
      <c r="D36" s="689" t="s">
        <v>210</v>
      </c>
      <c r="E36" s="689" t="s">
        <v>210</v>
      </c>
    </row>
    <row r="37" spans="1:8" ht="17.649999999999999" customHeight="1" x14ac:dyDescent="0.2">
      <c r="A37" s="681" t="s">
        <v>484</v>
      </c>
      <c r="B37" s="682">
        <v>9.352650030934214</v>
      </c>
      <c r="C37" s="682">
        <v>9.1</v>
      </c>
      <c r="D37" s="683">
        <v>0.16</v>
      </c>
      <c r="E37" s="683">
        <v>0.18</v>
      </c>
    </row>
    <row r="38" spans="1:8" ht="17.649999999999999" customHeight="1" x14ac:dyDescent="0.2">
      <c r="A38" s="681" t="s">
        <v>485</v>
      </c>
      <c r="B38" s="682">
        <v>6.6950730219868397</v>
      </c>
      <c r="C38" s="682">
        <v>6.6</v>
      </c>
      <c r="D38" s="683">
        <v>0.98</v>
      </c>
      <c r="E38" s="683">
        <v>0.98</v>
      </c>
    </row>
    <row r="39" spans="1:8" ht="17.649999999999999" customHeight="1" x14ac:dyDescent="0.2">
      <c r="A39" s="681" t="s">
        <v>486</v>
      </c>
      <c r="B39" s="682">
        <v>6.2095424603881071</v>
      </c>
      <c r="C39" s="682">
        <v>5.7</v>
      </c>
      <c r="D39" s="683">
        <v>0.01</v>
      </c>
      <c r="E39" s="683">
        <v>0.01</v>
      </c>
    </row>
    <row r="40" spans="1:8" ht="17.649999999999999" customHeight="1" x14ac:dyDescent="0.2">
      <c r="A40" s="681" t="s">
        <v>487</v>
      </c>
      <c r="B40" s="682">
        <v>9.1171875</v>
      </c>
      <c r="C40" s="682">
        <v>7.6</v>
      </c>
      <c r="D40" s="683">
        <v>3.03</v>
      </c>
      <c r="E40" s="683">
        <v>0.63</v>
      </c>
    </row>
    <row r="41" spans="1:8" ht="17.649999999999999" customHeight="1" x14ac:dyDescent="0.2">
      <c r="A41" s="681" t="s">
        <v>488</v>
      </c>
      <c r="B41" s="682">
        <v>3.2923497267759565</v>
      </c>
      <c r="C41" s="682">
        <v>3.2</v>
      </c>
      <c r="D41" s="689" t="s">
        <v>210</v>
      </c>
      <c r="E41" s="689" t="s">
        <v>210</v>
      </c>
    </row>
    <row r="42" spans="1:8" ht="17.649999999999999" customHeight="1" x14ac:dyDescent="0.2">
      <c r="A42" s="681" t="s">
        <v>489</v>
      </c>
      <c r="B42" s="682">
        <v>11.152873401714205</v>
      </c>
      <c r="C42" s="682">
        <v>10.6</v>
      </c>
      <c r="D42" s="683">
        <v>3.33</v>
      </c>
      <c r="E42" s="683">
        <v>2.83</v>
      </c>
    </row>
    <row r="43" spans="1:8" ht="17.649999999999999" customHeight="1" x14ac:dyDescent="0.2">
      <c r="A43" s="681" t="s">
        <v>490</v>
      </c>
      <c r="B43" s="682">
        <v>7.4168937329700269</v>
      </c>
      <c r="C43" s="682">
        <v>6.802816901408451</v>
      </c>
      <c r="D43" s="683">
        <v>5.13</v>
      </c>
      <c r="E43" s="683">
        <v>9.25</v>
      </c>
    </row>
  </sheetData>
  <mergeCells count="5">
    <mergeCell ref="A1:E1"/>
    <mergeCell ref="A2:E2"/>
    <mergeCell ref="A3:A4"/>
    <mergeCell ref="B3:C3"/>
    <mergeCell ref="D3:E3"/>
  </mergeCells>
  <conditionalFormatting sqref="C35">
    <cfRule type="cellIs" dxfId="2" priority="3" operator="lessThan">
      <formula>0</formula>
    </cfRule>
  </conditionalFormatting>
  <conditionalFormatting sqref="C35">
    <cfRule type="cellIs" dxfId="1" priority="2" operator="lessThan">
      <formula>1</formula>
    </cfRule>
  </conditionalFormatting>
  <conditionalFormatting sqref="C35">
    <cfRule type="cellIs" dxfId="0" priority="1" operator="lessThan">
      <formula>0</formula>
    </cfRule>
  </conditionalFormatting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8"/>
  <sheetViews>
    <sheetView zoomScaleNormal="100" workbookViewId="0">
      <selection activeCell="A5" sqref="A5"/>
    </sheetView>
  </sheetViews>
  <sheetFormatPr defaultRowHeight="12.75" x14ac:dyDescent="0.2"/>
  <cols>
    <col min="1" max="1" width="49.28515625" customWidth="1"/>
    <col min="2" max="2" width="11.42578125" customWidth="1"/>
    <col min="3" max="3" width="10.7109375" customWidth="1"/>
    <col min="5" max="5" width="8.85546875" customWidth="1"/>
    <col min="238" max="238" width="49.28515625" customWidth="1"/>
    <col min="239" max="239" width="12.7109375" customWidth="1"/>
    <col min="240" max="240" width="12" customWidth="1"/>
    <col min="242" max="242" width="8.85546875" customWidth="1"/>
    <col min="494" max="494" width="49.28515625" customWidth="1"/>
    <col min="495" max="495" width="12.7109375" customWidth="1"/>
    <col min="496" max="496" width="12" customWidth="1"/>
    <col min="498" max="498" width="8.85546875" customWidth="1"/>
    <col min="750" max="750" width="49.28515625" customWidth="1"/>
    <col min="751" max="751" width="12.7109375" customWidth="1"/>
    <col min="752" max="752" width="12" customWidth="1"/>
    <col min="754" max="754" width="8.85546875" customWidth="1"/>
    <col min="1006" max="1006" width="49.28515625" customWidth="1"/>
    <col min="1007" max="1007" width="12.7109375" customWidth="1"/>
    <col min="1008" max="1008" width="12" customWidth="1"/>
    <col min="1010" max="1010" width="8.85546875" customWidth="1"/>
    <col min="1262" max="1262" width="49.28515625" customWidth="1"/>
    <col min="1263" max="1263" width="12.7109375" customWidth="1"/>
    <col min="1264" max="1264" width="12" customWidth="1"/>
    <col min="1266" max="1266" width="8.85546875" customWidth="1"/>
    <col min="1518" max="1518" width="49.28515625" customWidth="1"/>
    <col min="1519" max="1519" width="12.7109375" customWidth="1"/>
    <col min="1520" max="1520" width="12" customWidth="1"/>
    <col min="1522" max="1522" width="8.85546875" customWidth="1"/>
    <col min="1774" max="1774" width="49.28515625" customWidth="1"/>
    <col min="1775" max="1775" width="12.7109375" customWidth="1"/>
    <col min="1776" max="1776" width="12" customWidth="1"/>
    <col min="1778" max="1778" width="8.85546875" customWidth="1"/>
    <col min="2030" max="2030" width="49.28515625" customWidth="1"/>
    <col min="2031" max="2031" width="12.7109375" customWidth="1"/>
    <col min="2032" max="2032" width="12" customWidth="1"/>
    <col min="2034" max="2034" width="8.85546875" customWidth="1"/>
    <col min="2286" max="2286" width="49.28515625" customWidth="1"/>
    <col min="2287" max="2287" width="12.7109375" customWidth="1"/>
    <col min="2288" max="2288" width="12" customWidth="1"/>
    <col min="2290" max="2290" width="8.85546875" customWidth="1"/>
    <col min="2542" max="2542" width="49.28515625" customWidth="1"/>
    <col min="2543" max="2543" width="12.7109375" customWidth="1"/>
    <col min="2544" max="2544" width="12" customWidth="1"/>
    <col min="2546" max="2546" width="8.85546875" customWidth="1"/>
    <col min="2798" max="2798" width="49.28515625" customWidth="1"/>
    <col min="2799" max="2799" width="12.7109375" customWidth="1"/>
    <col min="2800" max="2800" width="12" customWidth="1"/>
    <col min="2802" max="2802" width="8.85546875" customWidth="1"/>
    <col min="3054" max="3054" width="49.28515625" customWidth="1"/>
    <col min="3055" max="3055" width="12.7109375" customWidth="1"/>
    <col min="3056" max="3056" width="12" customWidth="1"/>
    <col min="3058" max="3058" width="8.85546875" customWidth="1"/>
    <col min="3310" max="3310" width="49.28515625" customWidth="1"/>
    <col min="3311" max="3311" width="12.7109375" customWidth="1"/>
    <col min="3312" max="3312" width="12" customWidth="1"/>
    <col min="3314" max="3314" width="8.85546875" customWidth="1"/>
    <col min="3566" max="3566" width="49.28515625" customWidth="1"/>
    <col min="3567" max="3567" width="12.7109375" customWidth="1"/>
    <col min="3568" max="3568" width="12" customWidth="1"/>
    <col min="3570" max="3570" width="8.85546875" customWidth="1"/>
    <col min="3822" max="3822" width="49.28515625" customWidth="1"/>
    <col min="3823" max="3823" width="12.7109375" customWidth="1"/>
    <col min="3824" max="3824" width="12" customWidth="1"/>
    <col min="3826" max="3826" width="8.85546875" customWidth="1"/>
    <col min="4078" max="4078" width="49.28515625" customWidth="1"/>
    <col min="4079" max="4079" width="12.7109375" customWidth="1"/>
    <col min="4080" max="4080" width="12" customWidth="1"/>
    <col min="4082" max="4082" width="8.85546875" customWidth="1"/>
    <col min="4334" max="4334" width="49.28515625" customWidth="1"/>
    <col min="4335" max="4335" width="12.7109375" customWidth="1"/>
    <col min="4336" max="4336" width="12" customWidth="1"/>
    <col min="4338" max="4338" width="8.85546875" customWidth="1"/>
    <col min="4590" max="4590" width="49.28515625" customWidth="1"/>
    <col min="4591" max="4591" width="12.7109375" customWidth="1"/>
    <col min="4592" max="4592" width="12" customWidth="1"/>
    <col min="4594" max="4594" width="8.85546875" customWidth="1"/>
    <col min="4846" max="4846" width="49.28515625" customWidth="1"/>
    <col min="4847" max="4847" width="12.7109375" customWidth="1"/>
    <col min="4848" max="4848" width="12" customWidth="1"/>
    <col min="4850" max="4850" width="8.85546875" customWidth="1"/>
    <col min="5102" max="5102" width="49.28515625" customWidth="1"/>
    <col min="5103" max="5103" width="12.7109375" customWidth="1"/>
    <col min="5104" max="5104" width="12" customWidth="1"/>
    <col min="5106" max="5106" width="8.85546875" customWidth="1"/>
    <col min="5358" max="5358" width="49.28515625" customWidth="1"/>
    <col min="5359" max="5359" width="12.7109375" customWidth="1"/>
    <col min="5360" max="5360" width="12" customWidth="1"/>
    <col min="5362" max="5362" width="8.85546875" customWidth="1"/>
    <col min="5614" max="5614" width="49.28515625" customWidth="1"/>
    <col min="5615" max="5615" width="12.7109375" customWidth="1"/>
    <col min="5616" max="5616" width="12" customWidth="1"/>
    <col min="5618" max="5618" width="8.85546875" customWidth="1"/>
    <col min="5870" max="5870" width="49.28515625" customWidth="1"/>
    <col min="5871" max="5871" width="12.7109375" customWidth="1"/>
    <col min="5872" max="5872" width="12" customWidth="1"/>
    <col min="5874" max="5874" width="8.85546875" customWidth="1"/>
    <col min="6126" max="6126" width="49.28515625" customWidth="1"/>
    <col min="6127" max="6127" width="12.7109375" customWidth="1"/>
    <col min="6128" max="6128" width="12" customWidth="1"/>
    <col min="6130" max="6130" width="8.85546875" customWidth="1"/>
    <col min="6382" max="6382" width="49.28515625" customWidth="1"/>
    <col min="6383" max="6383" width="12.7109375" customWidth="1"/>
    <col min="6384" max="6384" width="12" customWidth="1"/>
    <col min="6386" max="6386" width="8.85546875" customWidth="1"/>
    <col min="6638" max="6638" width="49.28515625" customWidth="1"/>
    <col min="6639" max="6639" width="12.7109375" customWidth="1"/>
    <col min="6640" max="6640" width="12" customWidth="1"/>
    <col min="6642" max="6642" width="8.85546875" customWidth="1"/>
    <col min="6894" max="6894" width="49.28515625" customWidth="1"/>
    <col min="6895" max="6895" width="12.7109375" customWidth="1"/>
    <col min="6896" max="6896" width="12" customWidth="1"/>
    <col min="6898" max="6898" width="8.85546875" customWidth="1"/>
    <col min="7150" max="7150" width="49.28515625" customWidth="1"/>
    <col min="7151" max="7151" width="12.7109375" customWidth="1"/>
    <col min="7152" max="7152" width="12" customWidth="1"/>
    <col min="7154" max="7154" width="8.85546875" customWidth="1"/>
    <col min="7406" max="7406" width="49.28515625" customWidth="1"/>
    <col min="7407" max="7407" width="12.7109375" customWidth="1"/>
    <col min="7408" max="7408" width="12" customWidth="1"/>
    <col min="7410" max="7410" width="8.85546875" customWidth="1"/>
    <col min="7662" max="7662" width="49.28515625" customWidth="1"/>
    <col min="7663" max="7663" width="12.7109375" customWidth="1"/>
    <col min="7664" max="7664" width="12" customWidth="1"/>
    <col min="7666" max="7666" width="8.85546875" customWidth="1"/>
    <col min="7918" max="7918" width="49.28515625" customWidth="1"/>
    <col min="7919" max="7919" width="12.7109375" customWidth="1"/>
    <col min="7920" max="7920" width="12" customWidth="1"/>
    <col min="7922" max="7922" width="8.85546875" customWidth="1"/>
    <col min="8174" max="8174" width="49.28515625" customWidth="1"/>
    <col min="8175" max="8175" width="12.7109375" customWidth="1"/>
    <col min="8176" max="8176" width="12" customWidth="1"/>
    <col min="8178" max="8178" width="8.85546875" customWidth="1"/>
    <col min="8430" max="8430" width="49.28515625" customWidth="1"/>
    <col min="8431" max="8431" width="12.7109375" customWidth="1"/>
    <col min="8432" max="8432" width="12" customWidth="1"/>
    <col min="8434" max="8434" width="8.85546875" customWidth="1"/>
    <col min="8686" max="8686" width="49.28515625" customWidth="1"/>
    <col min="8687" max="8687" width="12.7109375" customWidth="1"/>
    <col min="8688" max="8688" width="12" customWidth="1"/>
    <col min="8690" max="8690" width="8.85546875" customWidth="1"/>
    <col min="8942" max="8942" width="49.28515625" customWidth="1"/>
    <col min="8943" max="8943" width="12.7109375" customWidth="1"/>
    <col min="8944" max="8944" width="12" customWidth="1"/>
    <col min="8946" max="8946" width="8.85546875" customWidth="1"/>
    <col min="9198" max="9198" width="49.28515625" customWidth="1"/>
    <col min="9199" max="9199" width="12.7109375" customWidth="1"/>
    <col min="9200" max="9200" width="12" customWidth="1"/>
    <col min="9202" max="9202" width="8.85546875" customWidth="1"/>
    <col min="9454" max="9454" width="49.28515625" customWidth="1"/>
    <col min="9455" max="9455" width="12.7109375" customWidth="1"/>
    <col min="9456" max="9456" width="12" customWidth="1"/>
    <col min="9458" max="9458" width="8.85546875" customWidth="1"/>
    <col min="9710" max="9710" width="49.28515625" customWidth="1"/>
    <col min="9711" max="9711" width="12.7109375" customWidth="1"/>
    <col min="9712" max="9712" width="12" customWidth="1"/>
    <col min="9714" max="9714" width="8.85546875" customWidth="1"/>
    <col min="9966" max="9966" width="49.28515625" customWidth="1"/>
    <col min="9967" max="9967" width="12.7109375" customWidth="1"/>
    <col min="9968" max="9968" width="12" customWidth="1"/>
    <col min="9970" max="9970" width="8.85546875" customWidth="1"/>
    <col min="10222" max="10222" width="49.28515625" customWidth="1"/>
    <col min="10223" max="10223" width="12.7109375" customWidth="1"/>
    <col min="10224" max="10224" width="12" customWidth="1"/>
    <col min="10226" max="10226" width="8.85546875" customWidth="1"/>
    <col min="10478" max="10478" width="49.28515625" customWidth="1"/>
    <col min="10479" max="10479" width="12.7109375" customWidth="1"/>
    <col min="10480" max="10480" width="12" customWidth="1"/>
    <col min="10482" max="10482" width="8.85546875" customWidth="1"/>
    <col min="10734" max="10734" width="49.28515625" customWidth="1"/>
    <col min="10735" max="10735" width="12.7109375" customWidth="1"/>
    <col min="10736" max="10736" width="12" customWidth="1"/>
    <col min="10738" max="10738" width="8.85546875" customWidth="1"/>
    <col min="10990" max="10990" width="49.28515625" customWidth="1"/>
    <col min="10991" max="10991" width="12.7109375" customWidth="1"/>
    <col min="10992" max="10992" width="12" customWidth="1"/>
    <col min="10994" max="10994" width="8.85546875" customWidth="1"/>
    <col min="11246" max="11246" width="49.28515625" customWidth="1"/>
    <col min="11247" max="11247" width="12.7109375" customWidth="1"/>
    <col min="11248" max="11248" width="12" customWidth="1"/>
    <col min="11250" max="11250" width="8.85546875" customWidth="1"/>
    <col min="11502" max="11502" width="49.28515625" customWidth="1"/>
    <col min="11503" max="11503" width="12.7109375" customWidth="1"/>
    <col min="11504" max="11504" width="12" customWidth="1"/>
    <col min="11506" max="11506" width="8.85546875" customWidth="1"/>
    <col min="11758" max="11758" width="49.28515625" customWidth="1"/>
    <col min="11759" max="11759" width="12.7109375" customWidth="1"/>
    <col min="11760" max="11760" width="12" customWidth="1"/>
    <col min="11762" max="11762" width="8.85546875" customWidth="1"/>
    <col min="12014" max="12014" width="49.28515625" customWidth="1"/>
    <col min="12015" max="12015" width="12.7109375" customWidth="1"/>
    <col min="12016" max="12016" width="12" customWidth="1"/>
    <col min="12018" max="12018" width="8.85546875" customWidth="1"/>
    <col min="12270" max="12270" width="49.28515625" customWidth="1"/>
    <col min="12271" max="12271" width="12.7109375" customWidth="1"/>
    <col min="12272" max="12272" width="12" customWidth="1"/>
    <col min="12274" max="12274" width="8.85546875" customWidth="1"/>
    <col min="12526" max="12526" width="49.28515625" customWidth="1"/>
    <col min="12527" max="12527" width="12.7109375" customWidth="1"/>
    <col min="12528" max="12528" width="12" customWidth="1"/>
    <col min="12530" max="12530" width="8.85546875" customWidth="1"/>
    <col min="12782" max="12782" width="49.28515625" customWidth="1"/>
    <col min="12783" max="12783" width="12.7109375" customWidth="1"/>
    <col min="12784" max="12784" width="12" customWidth="1"/>
    <col min="12786" max="12786" width="8.85546875" customWidth="1"/>
    <col min="13038" max="13038" width="49.28515625" customWidth="1"/>
    <col min="13039" max="13039" width="12.7109375" customWidth="1"/>
    <col min="13040" max="13040" width="12" customWidth="1"/>
    <col min="13042" max="13042" width="8.85546875" customWidth="1"/>
    <col min="13294" max="13294" width="49.28515625" customWidth="1"/>
    <col min="13295" max="13295" width="12.7109375" customWidth="1"/>
    <col min="13296" max="13296" width="12" customWidth="1"/>
    <col min="13298" max="13298" width="8.85546875" customWidth="1"/>
    <col min="13550" max="13550" width="49.28515625" customWidth="1"/>
    <col min="13551" max="13551" width="12.7109375" customWidth="1"/>
    <col min="13552" max="13552" width="12" customWidth="1"/>
    <col min="13554" max="13554" width="8.85546875" customWidth="1"/>
    <col min="13806" max="13806" width="49.28515625" customWidth="1"/>
    <col min="13807" max="13807" width="12.7109375" customWidth="1"/>
    <col min="13808" max="13808" width="12" customWidth="1"/>
    <col min="13810" max="13810" width="8.85546875" customWidth="1"/>
    <col min="14062" max="14062" width="49.28515625" customWidth="1"/>
    <col min="14063" max="14063" width="12.7109375" customWidth="1"/>
    <col min="14064" max="14064" width="12" customWidth="1"/>
    <col min="14066" max="14066" width="8.85546875" customWidth="1"/>
    <col min="14318" max="14318" width="49.28515625" customWidth="1"/>
    <col min="14319" max="14319" width="12.7109375" customWidth="1"/>
    <col min="14320" max="14320" width="12" customWidth="1"/>
    <col min="14322" max="14322" width="8.85546875" customWidth="1"/>
    <col min="14574" max="14574" width="49.28515625" customWidth="1"/>
    <col min="14575" max="14575" width="12.7109375" customWidth="1"/>
    <col min="14576" max="14576" width="12" customWidth="1"/>
    <col min="14578" max="14578" width="8.85546875" customWidth="1"/>
    <col min="14830" max="14830" width="49.28515625" customWidth="1"/>
    <col min="14831" max="14831" width="12.7109375" customWidth="1"/>
    <col min="14832" max="14832" width="12" customWidth="1"/>
    <col min="14834" max="14834" width="8.85546875" customWidth="1"/>
    <col min="15086" max="15086" width="49.28515625" customWidth="1"/>
    <col min="15087" max="15087" width="12.7109375" customWidth="1"/>
    <col min="15088" max="15088" width="12" customWidth="1"/>
    <col min="15090" max="15090" width="8.85546875" customWidth="1"/>
    <col min="15342" max="15342" width="49.28515625" customWidth="1"/>
    <col min="15343" max="15343" width="12.7109375" customWidth="1"/>
    <col min="15344" max="15344" width="12" customWidth="1"/>
    <col min="15346" max="15346" width="8.85546875" customWidth="1"/>
    <col min="15598" max="15598" width="49.28515625" customWidth="1"/>
    <col min="15599" max="15599" width="12.7109375" customWidth="1"/>
    <col min="15600" max="15600" width="12" customWidth="1"/>
    <col min="15602" max="15602" width="8.85546875" customWidth="1"/>
    <col min="15854" max="15854" width="49.28515625" customWidth="1"/>
    <col min="15855" max="15855" width="12.7109375" customWidth="1"/>
    <col min="15856" max="15856" width="12" customWidth="1"/>
    <col min="15858" max="15858" width="8.85546875" customWidth="1"/>
    <col min="16110" max="16110" width="49.28515625" customWidth="1"/>
    <col min="16111" max="16111" width="12.7109375" customWidth="1"/>
    <col min="16112" max="16112" width="12" customWidth="1"/>
    <col min="16114" max="16114" width="8.85546875" customWidth="1"/>
  </cols>
  <sheetData>
    <row r="1" spans="1:5" ht="37.15" customHeight="1" x14ac:dyDescent="0.2">
      <c r="A1" s="1282" t="s">
        <v>1565</v>
      </c>
      <c r="B1" s="1282"/>
      <c r="C1" s="1282"/>
      <c r="D1" s="1282"/>
      <c r="E1" s="1282"/>
    </row>
    <row r="2" spans="1:5" ht="18" customHeight="1" x14ac:dyDescent="0.2">
      <c r="A2" s="1357" t="s">
        <v>1819</v>
      </c>
      <c r="B2" s="1357"/>
      <c r="C2" s="1357"/>
      <c r="D2" s="1357"/>
      <c r="E2" s="1357"/>
    </row>
    <row r="3" spans="1:5" s="46" customFormat="1" ht="57" customHeight="1" x14ac:dyDescent="0.2">
      <c r="A3" s="1358" t="s">
        <v>450</v>
      </c>
      <c r="B3" s="1360" t="s">
        <v>451</v>
      </c>
      <c r="C3" s="1361"/>
      <c r="D3" s="1362" t="s">
        <v>452</v>
      </c>
      <c r="E3" s="1363"/>
    </row>
    <row r="4" spans="1:5" s="93" customFormat="1" ht="15" customHeight="1" x14ac:dyDescent="0.2">
      <c r="A4" s="1359"/>
      <c r="B4" s="639">
        <v>2023</v>
      </c>
      <c r="C4" s="639">
        <v>2024</v>
      </c>
      <c r="D4" s="690">
        <v>2023</v>
      </c>
      <c r="E4" s="690">
        <v>2024</v>
      </c>
    </row>
    <row r="5" spans="1:5" ht="18.399999999999999" customHeight="1" x14ac:dyDescent="0.25">
      <c r="A5" s="691" t="s">
        <v>453</v>
      </c>
      <c r="B5" s="1119">
        <v>7.9</v>
      </c>
      <c r="C5" s="1119">
        <v>7.7</v>
      </c>
      <c r="D5" s="1120">
        <v>0.12</v>
      </c>
      <c r="E5" s="1120">
        <v>0.14000000000000001</v>
      </c>
    </row>
    <row r="6" spans="1:5" ht="18.399999999999999" customHeight="1" x14ac:dyDescent="0.2">
      <c r="A6" s="710" t="s">
        <v>454</v>
      </c>
      <c r="B6" s="675">
        <v>7.5</v>
      </c>
      <c r="C6" s="675">
        <v>7.7</v>
      </c>
      <c r="D6" s="1121" t="s">
        <v>210</v>
      </c>
      <c r="E6" s="1121">
        <v>0.08</v>
      </c>
    </row>
    <row r="7" spans="1:5" ht="18.399999999999999" customHeight="1" x14ac:dyDescent="0.2">
      <c r="A7" s="710" t="s">
        <v>455</v>
      </c>
      <c r="B7" s="675">
        <v>13.1</v>
      </c>
      <c r="C7" s="675">
        <v>12.4</v>
      </c>
      <c r="D7" s="1122">
        <v>0.3</v>
      </c>
      <c r="E7" s="1122">
        <v>0.44</v>
      </c>
    </row>
    <row r="8" spans="1:5" ht="18.399999999999999" customHeight="1" x14ac:dyDescent="0.2">
      <c r="A8" s="720" t="s">
        <v>456</v>
      </c>
      <c r="B8" s="675">
        <v>13.8</v>
      </c>
      <c r="C8" s="675">
        <v>14.9</v>
      </c>
      <c r="D8" s="1122">
        <v>0.68</v>
      </c>
      <c r="E8" s="1122">
        <v>0.89</v>
      </c>
    </row>
    <row r="9" spans="1:5" ht="18.399999999999999" customHeight="1" x14ac:dyDescent="0.2">
      <c r="A9" s="710" t="s">
        <v>457</v>
      </c>
      <c r="B9" s="675">
        <v>8.9</v>
      </c>
      <c r="C9" s="675">
        <v>12.9</v>
      </c>
      <c r="D9" s="1121">
        <v>0.49</v>
      </c>
      <c r="E9" s="1121" t="s">
        <v>210</v>
      </c>
    </row>
    <row r="10" spans="1:5" ht="18.399999999999999" customHeight="1" x14ac:dyDescent="0.2">
      <c r="A10" s="710" t="s">
        <v>458</v>
      </c>
      <c r="B10" s="675">
        <v>8.3000000000000007</v>
      </c>
      <c r="C10" s="675">
        <v>9.6999999999999993</v>
      </c>
      <c r="D10" s="1121" t="s">
        <v>210</v>
      </c>
      <c r="E10" s="1121">
        <v>0.12</v>
      </c>
    </row>
    <row r="11" spans="1:5" ht="18.399999999999999" customHeight="1" x14ac:dyDescent="0.2">
      <c r="A11" s="720" t="s">
        <v>459</v>
      </c>
      <c r="B11" s="675">
        <v>8.3000000000000007</v>
      </c>
      <c r="C11" s="675">
        <v>9.6</v>
      </c>
      <c r="D11" s="1121" t="s">
        <v>210</v>
      </c>
      <c r="E11" s="1121" t="s">
        <v>210</v>
      </c>
    </row>
    <row r="12" spans="1:5" ht="18.399999999999999" customHeight="1" x14ac:dyDescent="0.2">
      <c r="A12" s="720" t="s">
        <v>460</v>
      </c>
      <c r="B12" s="675">
        <v>8.3000000000000007</v>
      </c>
      <c r="C12" s="675">
        <v>9.3000000000000007</v>
      </c>
      <c r="D12" s="1121" t="s">
        <v>210</v>
      </c>
      <c r="E12" s="1121" t="s">
        <v>210</v>
      </c>
    </row>
    <row r="13" spans="1:5" ht="18.399999999999999" customHeight="1" x14ac:dyDescent="0.2">
      <c r="A13" s="720" t="s">
        <v>461</v>
      </c>
      <c r="B13" s="675">
        <v>7.3</v>
      </c>
      <c r="C13" s="675">
        <v>11.5</v>
      </c>
      <c r="D13" s="1121" t="s">
        <v>210</v>
      </c>
      <c r="E13" s="1121" t="s">
        <v>210</v>
      </c>
    </row>
    <row r="14" spans="1:5" ht="18.399999999999999" customHeight="1" x14ac:dyDescent="0.2">
      <c r="A14" s="720" t="s">
        <v>491</v>
      </c>
      <c r="B14" s="1121" t="s">
        <v>210</v>
      </c>
      <c r="C14" s="1121" t="s">
        <v>210</v>
      </c>
      <c r="D14" s="1121" t="s">
        <v>210</v>
      </c>
      <c r="E14" s="1121" t="s">
        <v>210</v>
      </c>
    </row>
    <row r="15" spans="1:5" ht="18.399999999999999" customHeight="1" x14ac:dyDescent="0.2">
      <c r="A15" s="710" t="s">
        <v>463</v>
      </c>
      <c r="B15" s="675">
        <v>40.799999999999997</v>
      </c>
      <c r="C15" s="675">
        <v>24.8</v>
      </c>
      <c r="D15" s="1121" t="s">
        <v>210</v>
      </c>
      <c r="E15" s="1121" t="s">
        <v>210</v>
      </c>
    </row>
    <row r="16" spans="1:5" ht="18.399999999999999" customHeight="1" x14ac:dyDescent="0.2">
      <c r="A16" s="710" t="s">
        <v>464</v>
      </c>
      <c r="B16" s="675">
        <v>9.3000000000000007</v>
      </c>
      <c r="C16" s="675">
        <v>9.8000000000000007</v>
      </c>
      <c r="D16" s="1122">
        <v>0.27</v>
      </c>
      <c r="E16" s="1123">
        <v>0.43</v>
      </c>
    </row>
    <row r="17" spans="1:5" ht="37.9" customHeight="1" x14ac:dyDescent="0.2">
      <c r="A17" s="720" t="s">
        <v>492</v>
      </c>
      <c r="B17" s="675">
        <v>9.9</v>
      </c>
      <c r="C17" s="1121" t="s">
        <v>210</v>
      </c>
      <c r="D17" s="1121" t="s">
        <v>210</v>
      </c>
      <c r="E17" s="1121" t="s">
        <v>210</v>
      </c>
    </row>
    <row r="18" spans="1:5" ht="18.399999999999999" customHeight="1" x14ac:dyDescent="0.2">
      <c r="A18" s="710" t="s">
        <v>466</v>
      </c>
      <c r="B18" s="675">
        <v>7.6</v>
      </c>
      <c r="C18" s="675">
        <v>8.5</v>
      </c>
      <c r="D18" s="1121" t="s">
        <v>210</v>
      </c>
      <c r="E18" s="1121" t="s">
        <v>210</v>
      </c>
    </row>
    <row r="19" spans="1:5" ht="18.399999999999999" customHeight="1" x14ac:dyDescent="0.2">
      <c r="A19" s="1124" t="s">
        <v>493</v>
      </c>
      <c r="B19" s="1121">
        <v>4</v>
      </c>
      <c r="C19" s="1121" t="s">
        <v>210</v>
      </c>
      <c r="D19" s="1121" t="s">
        <v>210</v>
      </c>
      <c r="E19" s="1121" t="s">
        <v>210</v>
      </c>
    </row>
    <row r="20" spans="1:5" ht="18.399999999999999" customHeight="1" x14ac:dyDescent="0.2">
      <c r="A20" s="1124" t="s">
        <v>494</v>
      </c>
      <c r="B20" s="675">
        <v>4.4000000000000004</v>
      </c>
      <c r="C20" s="675">
        <v>6.7</v>
      </c>
      <c r="D20" s="1121" t="s">
        <v>210</v>
      </c>
      <c r="E20" s="1121" t="s">
        <v>210</v>
      </c>
    </row>
    <row r="21" spans="1:5" ht="18.399999999999999" customHeight="1" x14ac:dyDescent="0.2">
      <c r="A21" s="710" t="s">
        <v>469</v>
      </c>
      <c r="B21" s="675">
        <v>6.8</v>
      </c>
      <c r="C21" s="675">
        <v>9.8000000000000007</v>
      </c>
      <c r="D21" s="1121" t="s">
        <v>210</v>
      </c>
      <c r="E21" s="1121" t="s">
        <v>210</v>
      </c>
    </row>
    <row r="22" spans="1:5" ht="18.399999999999999" customHeight="1" x14ac:dyDescent="0.2">
      <c r="A22" s="710" t="s">
        <v>470</v>
      </c>
      <c r="B22" s="675">
        <v>7.6</v>
      </c>
      <c r="C22" s="675">
        <v>6.6</v>
      </c>
      <c r="D22" s="1122">
        <v>0.09</v>
      </c>
      <c r="E22" s="1122">
        <v>0.41</v>
      </c>
    </row>
    <row r="23" spans="1:5" ht="37.15" customHeight="1" x14ac:dyDescent="0.2">
      <c r="A23" s="720" t="s">
        <v>495</v>
      </c>
      <c r="B23" s="675">
        <v>7.4</v>
      </c>
      <c r="C23" s="675">
        <v>6.5</v>
      </c>
      <c r="D23" s="1121" t="s">
        <v>210</v>
      </c>
      <c r="E23" s="1121" t="s">
        <v>210</v>
      </c>
    </row>
    <row r="24" spans="1:5" ht="18.399999999999999" customHeight="1" x14ac:dyDescent="0.2">
      <c r="A24" s="720" t="s">
        <v>478</v>
      </c>
      <c r="B24" s="675">
        <v>15.9</v>
      </c>
      <c r="C24" s="675">
        <v>11</v>
      </c>
      <c r="D24" s="1121" t="s">
        <v>210</v>
      </c>
      <c r="E24" s="1121">
        <v>20</v>
      </c>
    </row>
    <row r="25" spans="1:5" ht="18.399999999999999" customHeight="1" x14ac:dyDescent="0.2">
      <c r="A25" s="720" t="s">
        <v>1549</v>
      </c>
      <c r="B25" s="675">
        <v>17.899999999999999</v>
      </c>
      <c r="C25" s="1121" t="s">
        <v>210</v>
      </c>
      <c r="D25" s="1121" t="s">
        <v>210</v>
      </c>
      <c r="E25" s="1121" t="s">
        <v>210</v>
      </c>
    </row>
    <row r="26" spans="1:5" ht="18.399999999999999" customHeight="1" x14ac:dyDescent="0.2">
      <c r="A26" s="710" t="s">
        <v>479</v>
      </c>
      <c r="B26" s="675">
        <v>7.3</v>
      </c>
      <c r="C26" s="675">
        <v>7.2</v>
      </c>
      <c r="D26" s="1122">
        <v>0.03</v>
      </c>
      <c r="E26" s="1122">
        <v>0.03</v>
      </c>
    </row>
    <row r="27" spans="1:5" ht="18.399999999999999" customHeight="1" x14ac:dyDescent="0.2">
      <c r="A27" s="720" t="s">
        <v>480</v>
      </c>
      <c r="B27" s="675">
        <v>9.6</v>
      </c>
      <c r="C27" s="675">
        <v>9.4</v>
      </c>
      <c r="D27" s="1122">
        <v>0.08</v>
      </c>
      <c r="E27" s="1122">
        <v>0.06</v>
      </c>
    </row>
    <row r="28" spans="1:5" ht="18.399999999999999" customHeight="1" x14ac:dyDescent="0.2">
      <c r="A28" s="720" t="s">
        <v>481</v>
      </c>
      <c r="B28" s="675">
        <v>4</v>
      </c>
      <c r="C28" s="675">
        <v>3.8</v>
      </c>
      <c r="D28" s="1121" t="s">
        <v>210</v>
      </c>
      <c r="E28" s="1121">
        <v>0.6</v>
      </c>
    </row>
    <row r="29" spans="1:5" ht="18.399999999999999" customHeight="1" x14ac:dyDescent="0.2">
      <c r="A29" s="710" t="s">
        <v>482</v>
      </c>
      <c r="B29" s="675">
        <v>6.9</v>
      </c>
      <c r="C29" s="675">
        <v>5.8</v>
      </c>
      <c r="D29" s="1121" t="s">
        <v>210</v>
      </c>
      <c r="E29" s="1121" t="s">
        <v>210</v>
      </c>
    </row>
    <row r="30" spans="1:5" ht="18.399999999999999" customHeight="1" x14ac:dyDescent="0.2">
      <c r="A30" s="710" t="s">
        <v>483</v>
      </c>
      <c r="B30" s="675">
        <v>11.1</v>
      </c>
      <c r="C30" s="675">
        <v>8.3000000000000007</v>
      </c>
      <c r="D30" s="1121" t="s">
        <v>210</v>
      </c>
      <c r="E30" s="1121" t="s">
        <v>210</v>
      </c>
    </row>
    <row r="31" spans="1:5" ht="18.399999999999999" customHeight="1" x14ac:dyDescent="0.2">
      <c r="A31" s="710" t="s">
        <v>484</v>
      </c>
      <c r="B31" s="675">
        <v>5.3</v>
      </c>
      <c r="C31" s="675">
        <v>8.9</v>
      </c>
      <c r="D31" s="1121" t="s">
        <v>210</v>
      </c>
      <c r="E31" s="1121" t="s">
        <v>210</v>
      </c>
    </row>
    <row r="32" spans="1:5" ht="18.399999999999999" customHeight="1" x14ac:dyDescent="0.2">
      <c r="A32" s="710" t="s">
        <v>485</v>
      </c>
      <c r="B32" s="675">
        <v>8</v>
      </c>
      <c r="C32" s="675">
        <v>5.8</v>
      </c>
      <c r="D32" s="1121" t="s">
        <v>210</v>
      </c>
      <c r="E32" s="1121" t="s">
        <v>210</v>
      </c>
    </row>
    <row r="33" spans="1:5" ht="18.399999999999999" customHeight="1" x14ac:dyDescent="0.2">
      <c r="A33" s="710" t="s">
        <v>486</v>
      </c>
      <c r="B33" s="675">
        <v>6.2</v>
      </c>
      <c r="C33" s="675">
        <v>5.6</v>
      </c>
      <c r="D33" s="1121" t="s">
        <v>210</v>
      </c>
      <c r="E33" s="1121" t="s">
        <v>210</v>
      </c>
    </row>
    <row r="34" spans="1:5" ht="29.45" customHeight="1" x14ac:dyDescent="0.2">
      <c r="A34" s="649" t="s">
        <v>496</v>
      </c>
      <c r="B34" s="675">
        <v>10.5</v>
      </c>
      <c r="C34" s="675">
        <v>6.3</v>
      </c>
      <c r="D34" s="1122">
        <v>0.91</v>
      </c>
      <c r="E34" s="1122">
        <v>0.96</v>
      </c>
    </row>
    <row r="35" spans="1:5" ht="18.399999999999999" customHeight="1" x14ac:dyDescent="0.2">
      <c r="A35" s="710" t="s">
        <v>487</v>
      </c>
      <c r="B35" s="675">
        <v>11.3</v>
      </c>
      <c r="C35" s="675">
        <v>9.1</v>
      </c>
      <c r="D35" s="1122">
        <v>0.42</v>
      </c>
      <c r="E35" s="1122">
        <v>0.39</v>
      </c>
    </row>
    <row r="36" spans="1:5" ht="18.399999999999999" customHeight="1" x14ac:dyDescent="0.2">
      <c r="A36" s="710" t="s">
        <v>488</v>
      </c>
      <c r="B36" s="675">
        <v>8.1999999999999993</v>
      </c>
      <c r="C36" s="675">
        <v>6.7</v>
      </c>
      <c r="D36" s="1121" t="s">
        <v>210</v>
      </c>
      <c r="E36" s="1121" t="s">
        <v>210</v>
      </c>
    </row>
    <row r="37" spans="1:5" ht="18.399999999999999" customHeight="1" x14ac:dyDescent="0.2">
      <c r="A37" s="710" t="s">
        <v>489</v>
      </c>
      <c r="B37" s="675">
        <v>5</v>
      </c>
      <c r="C37" s="675">
        <v>6.7</v>
      </c>
      <c r="D37" s="1122">
        <v>0.12</v>
      </c>
      <c r="E37" s="1121">
        <v>0.06</v>
      </c>
    </row>
    <row r="38" spans="1:5" ht="18.399999999999999" customHeight="1" x14ac:dyDescent="0.2">
      <c r="A38" s="710" t="s">
        <v>490</v>
      </c>
      <c r="B38" s="675">
        <v>4.2</v>
      </c>
      <c r="C38" s="675">
        <v>4.3</v>
      </c>
      <c r="D38" s="1121" t="s">
        <v>210</v>
      </c>
      <c r="E38" s="1121">
        <v>0.37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20"/>
  <sheetViews>
    <sheetView zoomScaleNormal="100" workbookViewId="0">
      <selection activeCell="A15" sqref="A15"/>
    </sheetView>
  </sheetViews>
  <sheetFormatPr defaultColWidth="8.85546875" defaultRowHeight="12.75" x14ac:dyDescent="0.2"/>
  <cols>
    <col min="1" max="1" width="37.7109375" style="95" customWidth="1"/>
    <col min="2" max="2" width="8.28515625" style="95" customWidth="1"/>
    <col min="3" max="3" width="10.42578125" style="95" customWidth="1"/>
    <col min="4" max="4" width="6.7109375" style="95" customWidth="1"/>
    <col min="5" max="5" width="6.28515625" style="95" customWidth="1"/>
    <col min="6" max="6" width="7" style="95" customWidth="1"/>
    <col min="7" max="7" width="10.140625" style="95" customWidth="1"/>
    <col min="8" max="10" width="8.85546875" style="95"/>
    <col min="11" max="11" width="6.85546875" style="95" customWidth="1"/>
    <col min="12" max="12" width="6.7109375" style="95" customWidth="1"/>
    <col min="13" max="16384" width="8.85546875" style="95"/>
  </cols>
  <sheetData>
    <row r="1" spans="1:16" ht="31.15" customHeight="1" x14ac:dyDescent="0.2">
      <c r="A1" s="1364" t="s">
        <v>1820</v>
      </c>
      <c r="B1" s="1364"/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</row>
    <row r="2" spans="1:16" s="96" customFormat="1" ht="15.6" customHeight="1" x14ac:dyDescent="0.2">
      <c r="A2" s="1343" t="s">
        <v>450</v>
      </c>
      <c r="B2" s="1344">
        <v>2023</v>
      </c>
      <c r="C2" s="1344"/>
      <c r="D2" s="1344"/>
      <c r="E2" s="1344"/>
      <c r="F2" s="1344"/>
      <c r="G2" s="1344"/>
      <c r="H2" s="1344">
        <v>2024</v>
      </c>
      <c r="I2" s="1344"/>
      <c r="J2" s="1344"/>
      <c r="K2" s="1344"/>
      <c r="L2" s="1344"/>
      <c r="M2" s="1344"/>
    </row>
    <row r="3" spans="1:16" s="97" customFormat="1" ht="46.9" customHeight="1" x14ac:dyDescent="0.2">
      <c r="A3" s="1343"/>
      <c r="B3" s="672" t="s">
        <v>497</v>
      </c>
      <c r="C3" s="672" t="s">
        <v>498</v>
      </c>
      <c r="D3" s="672" t="s">
        <v>499</v>
      </c>
      <c r="E3" s="672" t="s">
        <v>500</v>
      </c>
      <c r="F3" s="672" t="s">
        <v>501</v>
      </c>
      <c r="G3" s="672" t="s">
        <v>502</v>
      </c>
      <c r="H3" s="672" t="s">
        <v>497</v>
      </c>
      <c r="I3" s="672" t="s">
        <v>498</v>
      </c>
      <c r="J3" s="672" t="s">
        <v>499</v>
      </c>
      <c r="K3" s="672" t="s">
        <v>500</v>
      </c>
      <c r="L3" s="672" t="s">
        <v>501</v>
      </c>
      <c r="M3" s="672" t="s">
        <v>502</v>
      </c>
    </row>
    <row r="4" spans="1:16" ht="17.45" customHeight="1" x14ac:dyDescent="0.2">
      <c r="A4" s="692" t="s">
        <v>503</v>
      </c>
      <c r="B4" s="693">
        <v>32836</v>
      </c>
      <c r="C4" s="693">
        <v>327874</v>
      </c>
      <c r="D4" s="694">
        <f>C4/B4</f>
        <v>9.9851991716408826</v>
      </c>
      <c r="E4" s="693">
        <v>2289</v>
      </c>
      <c r="F4" s="693">
        <v>35125</v>
      </c>
      <c r="G4" s="695">
        <f>E4/F4*100</f>
        <v>6.5167259786476874</v>
      </c>
      <c r="H4" s="693">
        <v>32142</v>
      </c>
      <c r="I4" s="693">
        <v>325576</v>
      </c>
      <c r="J4" s="694">
        <f t="shared" ref="J4:J20" si="0">I4/H4</f>
        <v>10.129301225810465</v>
      </c>
      <c r="K4" s="693">
        <v>2251</v>
      </c>
      <c r="L4" s="693">
        <f>SUM(H4+K4)</f>
        <v>34393</v>
      </c>
      <c r="M4" s="695">
        <f t="shared" ref="M4:M20" si="1">K4/L4*100</f>
        <v>6.5449364696304482</v>
      </c>
    </row>
    <row r="5" spans="1:16" ht="17.45" customHeight="1" x14ac:dyDescent="0.2">
      <c r="A5" s="696" t="s">
        <v>504</v>
      </c>
      <c r="B5" s="693">
        <v>9637</v>
      </c>
      <c r="C5" s="693">
        <v>86733</v>
      </c>
      <c r="D5" s="694">
        <f t="shared" ref="D5:D9" si="2">C5/B5</f>
        <v>9</v>
      </c>
      <c r="E5" s="693">
        <v>1022</v>
      </c>
      <c r="F5" s="693">
        <v>10659</v>
      </c>
      <c r="G5" s="695">
        <f t="shared" ref="G5:G20" si="3">E5/F5*100</f>
        <v>9.5881414766863688</v>
      </c>
      <c r="H5" s="693">
        <v>9118</v>
      </c>
      <c r="I5" s="693">
        <v>78298</v>
      </c>
      <c r="J5" s="694">
        <f t="shared" si="0"/>
        <v>8.5871901732836147</v>
      </c>
      <c r="K5" s="979">
        <v>914</v>
      </c>
      <c r="L5" s="693">
        <f>SUM(H5+K5)</f>
        <v>10032</v>
      </c>
      <c r="M5" s="695">
        <f t="shared" si="1"/>
        <v>9.110845295055821</v>
      </c>
    </row>
    <row r="6" spans="1:16" ht="30" x14ac:dyDescent="0.25">
      <c r="A6" s="697" t="s">
        <v>505</v>
      </c>
      <c r="B6" s="698">
        <v>2844</v>
      </c>
      <c r="C6" s="698">
        <v>27806</v>
      </c>
      <c r="D6" s="699">
        <f t="shared" si="2"/>
        <v>9.7770745428973278</v>
      </c>
      <c r="E6" s="698">
        <v>216</v>
      </c>
      <c r="F6" s="698">
        <v>3060</v>
      </c>
      <c r="G6" s="700">
        <f t="shared" si="3"/>
        <v>7.0588235294117645</v>
      </c>
      <c r="H6" s="698">
        <v>3498</v>
      </c>
      <c r="I6" s="698">
        <v>29408</v>
      </c>
      <c r="J6" s="694">
        <f t="shared" si="0"/>
        <v>8.4070897655803325</v>
      </c>
      <c r="K6" s="698">
        <v>162</v>
      </c>
      <c r="L6" s="693">
        <f>SUM(H6+K6)</f>
        <v>3660</v>
      </c>
      <c r="M6" s="695">
        <f t="shared" si="1"/>
        <v>4.4262295081967213</v>
      </c>
    </row>
    <row r="7" spans="1:16" ht="18" customHeight="1" x14ac:dyDescent="0.2">
      <c r="A7" s="701" t="s">
        <v>506</v>
      </c>
      <c r="B7" s="702">
        <v>856</v>
      </c>
      <c r="C7" s="702">
        <v>7217</v>
      </c>
      <c r="D7" s="703">
        <f t="shared" si="2"/>
        <v>8.43107476635514</v>
      </c>
      <c r="E7" s="702">
        <v>0</v>
      </c>
      <c r="F7" s="702">
        <v>856</v>
      </c>
      <c r="G7" s="704">
        <f t="shared" si="3"/>
        <v>0</v>
      </c>
      <c r="H7" s="702">
        <v>769</v>
      </c>
      <c r="I7" s="702">
        <v>6255</v>
      </c>
      <c r="J7" s="651">
        <f t="shared" si="0"/>
        <v>8.1339401820546158</v>
      </c>
      <c r="K7" s="702">
        <v>0</v>
      </c>
      <c r="L7" s="708">
        <f t="shared" ref="L7:L9" si="4">SUM(H7+K7)</f>
        <v>769</v>
      </c>
      <c r="M7" s="709">
        <f t="shared" si="1"/>
        <v>0</v>
      </c>
    </row>
    <row r="8" spans="1:16" ht="18" customHeight="1" x14ac:dyDescent="0.2">
      <c r="A8" s="701" t="s">
        <v>507</v>
      </c>
      <c r="B8" s="705">
        <v>1926</v>
      </c>
      <c r="C8" s="702">
        <v>19881</v>
      </c>
      <c r="D8" s="703">
        <f t="shared" si="2"/>
        <v>10.322429906542055</v>
      </c>
      <c r="E8" s="702">
        <v>200</v>
      </c>
      <c r="F8" s="702">
        <v>2126</v>
      </c>
      <c r="G8" s="704">
        <f t="shared" si="3"/>
        <v>9.4073377234242717</v>
      </c>
      <c r="H8" s="705">
        <v>1508</v>
      </c>
      <c r="I8" s="702">
        <v>15245</v>
      </c>
      <c r="J8" s="651">
        <f t="shared" si="0"/>
        <v>10.109416445623342</v>
      </c>
      <c r="K8" s="702">
        <v>153</v>
      </c>
      <c r="L8" s="708">
        <f t="shared" si="4"/>
        <v>1661</v>
      </c>
      <c r="M8" s="709">
        <f t="shared" si="1"/>
        <v>9.2113184828416621</v>
      </c>
    </row>
    <row r="9" spans="1:16" ht="18" customHeight="1" x14ac:dyDescent="0.2">
      <c r="A9" s="701" t="s">
        <v>508</v>
      </c>
      <c r="B9" s="702">
        <v>62</v>
      </c>
      <c r="C9" s="702">
        <v>708</v>
      </c>
      <c r="D9" s="703">
        <f t="shared" si="2"/>
        <v>11.419354838709678</v>
      </c>
      <c r="E9" s="702">
        <v>14</v>
      </c>
      <c r="F9" s="702">
        <v>76</v>
      </c>
      <c r="G9" s="704">
        <f t="shared" si="3"/>
        <v>18.421052631578945</v>
      </c>
      <c r="H9" s="702">
        <v>63</v>
      </c>
      <c r="I9" s="702">
        <v>630</v>
      </c>
      <c r="J9" s="651">
        <f t="shared" si="0"/>
        <v>10</v>
      </c>
      <c r="K9" s="702">
        <v>7</v>
      </c>
      <c r="L9" s="708">
        <f t="shared" si="4"/>
        <v>70</v>
      </c>
      <c r="M9" s="709">
        <f t="shared" si="1"/>
        <v>10</v>
      </c>
    </row>
    <row r="10" spans="1:16" ht="29.45" customHeight="1" x14ac:dyDescent="0.2">
      <c r="A10" s="701" t="s">
        <v>509</v>
      </c>
      <c r="B10" s="702">
        <v>0</v>
      </c>
      <c r="C10" s="702">
        <v>0</v>
      </c>
      <c r="D10" s="702">
        <v>0</v>
      </c>
      <c r="E10" s="702">
        <v>2</v>
      </c>
      <c r="F10" s="702">
        <v>2</v>
      </c>
      <c r="G10" s="704">
        <f t="shared" si="3"/>
        <v>100</v>
      </c>
      <c r="H10" s="702">
        <v>0</v>
      </c>
      <c r="I10" s="702">
        <v>0</v>
      </c>
      <c r="J10" s="702">
        <v>0</v>
      </c>
      <c r="K10" s="702">
        <v>2</v>
      </c>
      <c r="L10" s="702">
        <v>2</v>
      </c>
      <c r="M10" s="709">
        <f t="shared" si="1"/>
        <v>100</v>
      </c>
    </row>
    <row r="11" spans="1:16" ht="30" customHeight="1" x14ac:dyDescent="0.2">
      <c r="A11" s="692" t="s">
        <v>510</v>
      </c>
      <c r="B11" s="693">
        <v>8878</v>
      </c>
      <c r="C11" s="693">
        <v>121574</v>
      </c>
      <c r="D11" s="694">
        <f t="shared" ref="D11:D20" si="5">C11/B11</f>
        <v>13.693849966208605</v>
      </c>
      <c r="E11" s="693">
        <v>954</v>
      </c>
      <c r="F11" s="693">
        <v>9832</v>
      </c>
      <c r="G11" s="695">
        <f t="shared" si="3"/>
        <v>9.7030105777054505</v>
      </c>
      <c r="H11" s="693">
        <v>8210</v>
      </c>
      <c r="I11" s="693">
        <v>110704</v>
      </c>
      <c r="J11" s="702">
        <v>0</v>
      </c>
      <c r="K11" s="693">
        <v>987</v>
      </c>
      <c r="L11" s="693">
        <v>9197</v>
      </c>
      <c r="M11" s="695">
        <f t="shared" si="1"/>
        <v>10.731760356638034</v>
      </c>
    </row>
    <row r="12" spans="1:16" ht="18" customHeight="1" x14ac:dyDescent="0.2">
      <c r="A12" s="706" t="s">
        <v>1546</v>
      </c>
      <c r="B12" s="698">
        <v>2970</v>
      </c>
      <c r="C12" s="698">
        <v>42033</v>
      </c>
      <c r="D12" s="699">
        <f t="shared" si="5"/>
        <v>14.152525252525253</v>
      </c>
      <c r="E12" s="698">
        <v>630</v>
      </c>
      <c r="F12" s="698">
        <v>3600</v>
      </c>
      <c r="G12" s="700">
        <f t="shared" si="3"/>
        <v>17.5</v>
      </c>
      <c r="H12" s="698">
        <v>3182</v>
      </c>
      <c r="I12" s="698">
        <v>45780</v>
      </c>
      <c r="J12" s="700">
        <f t="shared" si="0"/>
        <v>14.387177875549968</v>
      </c>
      <c r="K12" s="698">
        <v>674</v>
      </c>
      <c r="L12" s="698">
        <v>3856</v>
      </c>
      <c r="M12" s="695">
        <f t="shared" si="1"/>
        <v>17.479253112033195</v>
      </c>
    </row>
    <row r="13" spans="1:16" ht="32.450000000000003" customHeight="1" x14ac:dyDescent="0.2">
      <c r="A13" s="707" t="s">
        <v>511</v>
      </c>
      <c r="B13" s="702">
        <v>400</v>
      </c>
      <c r="C13" s="702">
        <v>6741</v>
      </c>
      <c r="D13" s="703">
        <f t="shared" si="5"/>
        <v>16.852499999999999</v>
      </c>
      <c r="E13" s="702">
        <v>221</v>
      </c>
      <c r="F13" s="702">
        <v>621</v>
      </c>
      <c r="G13" s="704">
        <f t="shared" si="3"/>
        <v>35.587761674718202</v>
      </c>
      <c r="H13" s="702">
        <v>376</v>
      </c>
      <c r="I13" s="702">
        <v>7053</v>
      </c>
      <c r="J13" s="703">
        <f t="shared" si="0"/>
        <v>18.757978723404257</v>
      </c>
      <c r="K13" s="702">
        <v>215</v>
      </c>
      <c r="L13" s="702">
        <v>591</v>
      </c>
      <c r="M13" s="704">
        <f t="shared" si="1"/>
        <v>36.379018612521151</v>
      </c>
      <c r="P13" s="437"/>
    </row>
    <row r="14" spans="1:16" ht="30" x14ac:dyDescent="0.2">
      <c r="A14" s="701" t="s">
        <v>512</v>
      </c>
      <c r="B14" s="702">
        <v>112</v>
      </c>
      <c r="C14" s="702">
        <v>1895</v>
      </c>
      <c r="D14" s="703">
        <f t="shared" si="5"/>
        <v>16.919642857142858</v>
      </c>
      <c r="E14" s="702">
        <v>39</v>
      </c>
      <c r="F14" s="702">
        <v>151</v>
      </c>
      <c r="G14" s="704">
        <f t="shared" si="3"/>
        <v>25.827814569536422</v>
      </c>
      <c r="H14" s="702">
        <v>103</v>
      </c>
      <c r="I14" s="702">
        <v>1634</v>
      </c>
      <c r="J14" s="703">
        <f t="shared" si="0"/>
        <v>15.864077669902912</v>
      </c>
      <c r="K14" s="702">
        <v>32</v>
      </c>
      <c r="L14" s="702">
        <v>135</v>
      </c>
      <c r="M14" s="704">
        <f t="shared" si="1"/>
        <v>23.703703703703706</v>
      </c>
    </row>
    <row r="15" spans="1:16" ht="45" x14ac:dyDescent="0.2">
      <c r="A15" s="701" t="s">
        <v>513</v>
      </c>
      <c r="B15" s="702">
        <v>288</v>
      </c>
      <c r="C15" s="702">
        <v>4846</v>
      </c>
      <c r="D15" s="703">
        <f t="shared" si="5"/>
        <v>16.826388888888889</v>
      </c>
      <c r="E15" s="702">
        <v>182</v>
      </c>
      <c r="F15" s="702">
        <v>470</v>
      </c>
      <c r="G15" s="704">
        <f t="shared" si="3"/>
        <v>38.723404255319153</v>
      </c>
      <c r="H15" s="702">
        <v>273</v>
      </c>
      <c r="I15" s="702">
        <v>5519</v>
      </c>
      <c r="J15" s="703">
        <f t="shared" si="0"/>
        <v>20.216117216117215</v>
      </c>
      <c r="K15" s="702">
        <v>183</v>
      </c>
      <c r="L15" s="702">
        <v>456</v>
      </c>
      <c r="M15" s="704">
        <f t="shared" si="1"/>
        <v>40.131578947368425</v>
      </c>
    </row>
    <row r="16" spans="1:16" ht="18.600000000000001" customHeight="1" x14ac:dyDescent="0.2">
      <c r="A16" s="707" t="s">
        <v>514</v>
      </c>
      <c r="B16" s="708">
        <v>2565</v>
      </c>
      <c r="C16" s="708">
        <v>35220</v>
      </c>
      <c r="D16" s="651">
        <f t="shared" si="5"/>
        <v>13.730994152046783</v>
      </c>
      <c r="E16" s="708">
        <v>407</v>
      </c>
      <c r="F16" s="708">
        <v>2972</v>
      </c>
      <c r="G16" s="709">
        <f t="shared" si="3"/>
        <v>13.694481830417226</v>
      </c>
      <c r="H16" s="708">
        <v>2798</v>
      </c>
      <c r="I16" s="708">
        <v>38545</v>
      </c>
      <c r="J16" s="703">
        <f t="shared" si="0"/>
        <v>13.775911365260901</v>
      </c>
      <c r="K16" s="708">
        <v>453</v>
      </c>
      <c r="L16" s="708">
        <v>3251</v>
      </c>
      <c r="M16" s="704">
        <f t="shared" si="1"/>
        <v>13.934174100276838</v>
      </c>
    </row>
    <row r="17" spans="1:13" ht="18.600000000000001" customHeight="1" x14ac:dyDescent="0.2">
      <c r="A17" s="701" t="s">
        <v>515</v>
      </c>
      <c r="B17" s="702">
        <v>2565</v>
      </c>
      <c r="C17" s="702">
        <v>35220</v>
      </c>
      <c r="D17" s="703">
        <f t="shared" si="5"/>
        <v>13.730994152046783</v>
      </c>
      <c r="E17" s="702">
        <v>407</v>
      </c>
      <c r="F17" s="702">
        <v>2972</v>
      </c>
      <c r="G17" s="704">
        <f t="shared" si="3"/>
        <v>13.694481830417226</v>
      </c>
      <c r="H17" s="702">
        <v>2798</v>
      </c>
      <c r="I17" s="702">
        <v>38545</v>
      </c>
      <c r="J17" s="703">
        <f t="shared" si="0"/>
        <v>13.775911365260901</v>
      </c>
      <c r="K17" s="702">
        <v>453</v>
      </c>
      <c r="L17" s="702">
        <v>3251</v>
      </c>
      <c r="M17" s="704">
        <f t="shared" si="1"/>
        <v>13.934174100276838</v>
      </c>
    </row>
    <row r="18" spans="1:13" ht="30.6" customHeight="1" x14ac:dyDescent="0.2">
      <c r="A18" s="707" t="s">
        <v>516</v>
      </c>
      <c r="B18" s="708">
        <v>5</v>
      </c>
      <c r="C18" s="708">
        <v>72</v>
      </c>
      <c r="D18" s="651">
        <f t="shared" si="5"/>
        <v>14.4</v>
      </c>
      <c r="E18" s="708">
        <v>2</v>
      </c>
      <c r="F18" s="708">
        <v>7</v>
      </c>
      <c r="G18" s="709">
        <f t="shared" si="3"/>
        <v>28.571428571428569</v>
      </c>
      <c r="H18" s="708">
        <v>8</v>
      </c>
      <c r="I18" s="708">
        <v>82</v>
      </c>
      <c r="J18" s="703">
        <f t="shared" si="0"/>
        <v>10.25</v>
      </c>
      <c r="K18" s="708">
        <v>6</v>
      </c>
      <c r="L18" s="708">
        <v>14</v>
      </c>
      <c r="M18" s="704">
        <f t="shared" si="1"/>
        <v>42.857142857142854</v>
      </c>
    </row>
    <row r="19" spans="1:13" ht="42" customHeight="1" x14ac:dyDescent="0.2">
      <c r="A19" s="660" t="s">
        <v>517</v>
      </c>
      <c r="B19" s="708">
        <v>524</v>
      </c>
      <c r="C19" s="708">
        <v>5242</v>
      </c>
      <c r="D19" s="651">
        <f t="shared" si="5"/>
        <v>10.003816793893129</v>
      </c>
      <c r="E19" s="708">
        <v>0</v>
      </c>
      <c r="F19" s="708">
        <v>524</v>
      </c>
      <c r="G19" s="709">
        <f t="shared" si="3"/>
        <v>0</v>
      </c>
      <c r="H19" s="708">
        <v>512</v>
      </c>
      <c r="I19" s="708">
        <v>4869</v>
      </c>
      <c r="J19" s="703">
        <f t="shared" si="0"/>
        <v>9.509765625</v>
      </c>
      <c r="K19" s="708">
        <v>0</v>
      </c>
      <c r="L19" s="708">
        <v>512</v>
      </c>
      <c r="M19" s="704">
        <f t="shared" si="1"/>
        <v>0</v>
      </c>
    </row>
    <row r="20" spans="1:13" ht="30" customHeight="1" x14ac:dyDescent="0.2">
      <c r="A20" s="710" t="s">
        <v>518</v>
      </c>
      <c r="B20" s="708">
        <v>5384</v>
      </c>
      <c r="C20" s="708">
        <v>74299</v>
      </c>
      <c r="D20" s="651">
        <f t="shared" si="5"/>
        <v>13.799962852897474</v>
      </c>
      <c r="E20" s="708">
        <v>201</v>
      </c>
      <c r="F20" s="708">
        <v>5585</v>
      </c>
      <c r="G20" s="709">
        <f t="shared" si="3"/>
        <v>3.5989256938227396</v>
      </c>
      <c r="H20" s="708">
        <v>4516</v>
      </c>
      <c r="I20" s="708">
        <v>60055</v>
      </c>
      <c r="J20" s="703">
        <f t="shared" si="0"/>
        <v>13.298272807794508</v>
      </c>
      <c r="K20" s="708">
        <v>134</v>
      </c>
      <c r="L20" s="708">
        <v>4650</v>
      </c>
      <c r="M20" s="709">
        <f t="shared" si="1"/>
        <v>2.881720430107527</v>
      </c>
    </row>
  </sheetData>
  <mergeCells count="4">
    <mergeCell ref="A1:M1"/>
    <mergeCell ref="A2:A3"/>
    <mergeCell ref="B2:G2"/>
    <mergeCell ref="H2:M2"/>
  </mergeCells>
  <printOptions horizontalCentered="1"/>
  <pageMargins left="0.39370078740157483" right="0.39370078740157483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25"/>
  <sheetViews>
    <sheetView topLeftCell="A10" zoomScaleNormal="100" workbookViewId="0">
      <selection activeCell="A16" sqref="A16"/>
    </sheetView>
  </sheetViews>
  <sheetFormatPr defaultColWidth="8.85546875" defaultRowHeight="12.75" x14ac:dyDescent="0.2"/>
  <cols>
    <col min="1" max="1" width="89.28515625" style="18" customWidth="1"/>
    <col min="2" max="16384" width="8.85546875" style="18"/>
  </cols>
  <sheetData>
    <row r="1" spans="1:3" ht="20.25" x14ac:dyDescent="0.2">
      <c r="A1" s="3" t="s">
        <v>9</v>
      </c>
    </row>
    <row r="2" spans="1:3" ht="20.25" x14ac:dyDescent="0.2">
      <c r="A2" s="3"/>
    </row>
    <row r="3" spans="1:3" ht="20.25" x14ac:dyDescent="0.2">
      <c r="A3" s="4"/>
    </row>
    <row r="4" spans="1:3" ht="135" customHeight="1" x14ac:dyDescent="0.2">
      <c r="A4" s="5" t="s">
        <v>1812</v>
      </c>
    </row>
    <row r="5" spans="1:3" ht="64.150000000000006" customHeight="1" x14ac:dyDescent="0.2">
      <c r="A5" s="6" t="s">
        <v>22</v>
      </c>
    </row>
    <row r="6" spans="1:3" ht="6.6" customHeight="1" x14ac:dyDescent="0.2">
      <c r="A6" s="6"/>
    </row>
    <row r="7" spans="1:3" ht="127.9" customHeight="1" x14ac:dyDescent="0.2">
      <c r="A7" s="19" t="s">
        <v>10</v>
      </c>
    </row>
    <row r="8" spans="1:3" ht="75" x14ac:dyDescent="0.2">
      <c r="A8" s="19" t="s">
        <v>1809</v>
      </c>
    </row>
    <row r="9" spans="1:3" ht="18.75" x14ac:dyDescent="0.2">
      <c r="A9" s="19"/>
    </row>
    <row r="10" spans="1:3" ht="15.75" x14ac:dyDescent="0.2">
      <c r="A10" s="8" t="s">
        <v>11</v>
      </c>
    </row>
    <row r="11" spans="1:3" ht="31.5" x14ac:dyDescent="0.2">
      <c r="A11" s="9" t="s">
        <v>1813</v>
      </c>
    </row>
    <row r="12" spans="1:3" ht="18.75" x14ac:dyDescent="0.2">
      <c r="A12" s="7"/>
    </row>
    <row r="13" spans="1:3" ht="15.75" x14ac:dyDescent="0.2">
      <c r="A13" s="10" t="s">
        <v>12</v>
      </c>
    </row>
    <row r="14" spans="1:3" ht="15.75" x14ac:dyDescent="0.2">
      <c r="A14" s="15"/>
      <c r="B14" s="1199"/>
      <c r="C14" s="11"/>
    </row>
    <row r="15" spans="1:3" ht="15.75" x14ac:dyDescent="0.2">
      <c r="A15" s="12" t="s">
        <v>13</v>
      </c>
      <c r="B15" s="1199"/>
      <c r="C15" s="11"/>
    </row>
    <row r="16" spans="1:3" ht="15.75" x14ac:dyDescent="0.2">
      <c r="A16" s="11" t="s">
        <v>14</v>
      </c>
      <c r="B16" s="15"/>
      <c r="C16" s="11"/>
    </row>
    <row r="17" spans="1:3" ht="15.75" x14ac:dyDescent="0.2">
      <c r="A17" s="11" t="s">
        <v>15</v>
      </c>
      <c r="B17" s="15"/>
      <c r="C17" s="11"/>
    </row>
    <row r="18" spans="1:3" ht="15.75" x14ac:dyDescent="0.2">
      <c r="A18" s="11" t="s">
        <v>39</v>
      </c>
    </row>
    <row r="19" spans="1:3" ht="18.75" x14ac:dyDescent="0.2">
      <c r="A19" s="7"/>
    </row>
    <row r="20" spans="1:3" ht="18.75" x14ac:dyDescent="0.2">
      <c r="A20" s="7"/>
    </row>
    <row r="21" spans="1:3" ht="18.75" x14ac:dyDescent="0.2">
      <c r="A21" s="7"/>
    </row>
    <row r="22" spans="1:3" ht="18.75" x14ac:dyDescent="0.2">
      <c r="A22" s="7"/>
    </row>
    <row r="23" spans="1:3" ht="18.75" x14ac:dyDescent="0.2">
      <c r="A23" s="7"/>
    </row>
    <row r="24" spans="1:3" ht="18.75" x14ac:dyDescent="0.2">
      <c r="A24" s="7" t="s">
        <v>16</v>
      </c>
    </row>
    <row r="25" spans="1:3" ht="18.75" x14ac:dyDescent="0.2">
      <c r="A25" s="7">
        <v>2024</v>
      </c>
    </row>
  </sheetData>
  <mergeCells count="1">
    <mergeCell ref="B14:B15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16"/>
  <sheetViews>
    <sheetView zoomScaleNormal="100" workbookViewId="0">
      <selection activeCell="K8" sqref="K8"/>
    </sheetView>
  </sheetViews>
  <sheetFormatPr defaultRowHeight="12.75" x14ac:dyDescent="0.2"/>
  <cols>
    <col min="1" max="1" width="41.7109375" customWidth="1"/>
    <col min="2" max="2" width="7.85546875" customWidth="1"/>
    <col min="3" max="3" width="8.7109375" customWidth="1"/>
    <col min="4" max="4" width="7.85546875" customWidth="1"/>
    <col min="5" max="5" width="6" customWidth="1"/>
    <col min="6" max="6" width="6.5703125" customWidth="1"/>
    <col min="7" max="7" width="9.5703125" customWidth="1"/>
    <col min="8" max="8" width="7.85546875" customWidth="1"/>
    <col min="9" max="9" width="9.28515625" customWidth="1"/>
    <col min="10" max="10" width="7.85546875" customWidth="1"/>
    <col min="11" max="11" width="6.28515625" customWidth="1"/>
    <col min="12" max="12" width="6.85546875" customWidth="1"/>
    <col min="13" max="13" width="9.28515625" customWidth="1"/>
  </cols>
  <sheetData>
    <row r="1" spans="1:17" ht="35.450000000000003" customHeight="1" x14ac:dyDescent="0.2">
      <c r="A1" s="1229" t="s">
        <v>519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</row>
    <row r="2" spans="1:17" ht="19.5" customHeight="1" x14ac:dyDescent="0.2">
      <c r="A2" s="1367" t="s">
        <v>1821</v>
      </c>
      <c r="B2" s="1367"/>
      <c r="C2" s="1367"/>
      <c r="D2" s="1367"/>
      <c r="E2" s="1367"/>
      <c r="F2" s="1367"/>
      <c r="G2" s="1367"/>
      <c r="H2" s="1367"/>
      <c r="I2" s="1367"/>
      <c r="J2" s="1367"/>
      <c r="K2" s="1367"/>
      <c r="L2" s="1367"/>
      <c r="M2" s="1367"/>
    </row>
    <row r="3" spans="1:17" s="104" customFormat="1" ht="18.600000000000001" customHeight="1" x14ac:dyDescent="0.2">
      <c r="A3" s="1358" t="s">
        <v>450</v>
      </c>
      <c r="B3" s="1368">
        <v>2023</v>
      </c>
      <c r="C3" s="1369"/>
      <c r="D3" s="1369"/>
      <c r="E3" s="1369"/>
      <c r="F3" s="1369"/>
      <c r="G3" s="1370"/>
      <c r="H3" s="1368">
        <v>2024</v>
      </c>
      <c r="I3" s="1369"/>
      <c r="J3" s="1369"/>
      <c r="K3" s="1369"/>
      <c r="L3" s="1369"/>
      <c r="M3" s="1370"/>
    </row>
    <row r="4" spans="1:17" s="105" customFormat="1" ht="55.9" customHeight="1" x14ac:dyDescent="0.2">
      <c r="A4" s="1359"/>
      <c r="B4" s="672" t="s">
        <v>497</v>
      </c>
      <c r="C4" s="672" t="s">
        <v>498</v>
      </c>
      <c r="D4" s="672" t="s">
        <v>499</v>
      </c>
      <c r="E4" s="672" t="s">
        <v>500</v>
      </c>
      <c r="F4" s="672" t="s">
        <v>501</v>
      </c>
      <c r="G4" s="672" t="s">
        <v>502</v>
      </c>
      <c r="H4" s="672" t="s">
        <v>497</v>
      </c>
      <c r="I4" s="672" t="s">
        <v>498</v>
      </c>
      <c r="J4" s="672" t="s">
        <v>499</v>
      </c>
      <c r="K4" s="672" t="s">
        <v>500</v>
      </c>
      <c r="L4" s="672" t="s">
        <v>501</v>
      </c>
      <c r="M4" s="672" t="s">
        <v>502</v>
      </c>
    </row>
    <row r="5" spans="1:17" s="106" customFormat="1" ht="35.450000000000003" customHeight="1" x14ac:dyDescent="0.2">
      <c r="A5" s="711" t="s">
        <v>470</v>
      </c>
      <c r="B5" s="712">
        <v>1103</v>
      </c>
      <c r="C5" s="712">
        <v>8339</v>
      </c>
      <c r="D5" s="713">
        <f>C5/B5</f>
        <v>7.5602901178603812</v>
      </c>
      <c r="E5" s="712">
        <v>1</v>
      </c>
      <c r="F5" s="712">
        <v>1104</v>
      </c>
      <c r="G5" s="714">
        <f>E5/F5*100</f>
        <v>9.0579710144927536E-2</v>
      </c>
      <c r="H5" s="712">
        <v>972</v>
      </c>
      <c r="I5" s="712">
        <v>6427</v>
      </c>
      <c r="J5" s="713">
        <f>I5/H5</f>
        <v>6.6121399176954734</v>
      </c>
      <c r="K5" s="712">
        <v>4</v>
      </c>
      <c r="L5" s="712">
        <v>976</v>
      </c>
      <c r="M5" s="714">
        <f>K5/L5*100</f>
        <v>0.4098360655737705</v>
      </c>
    </row>
    <row r="6" spans="1:17" s="106" customFormat="1" ht="46.5" customHeight="1" x14ac:dyDescent="0.2">
      <c r="A6" s="715" t="s">
        <v>520</v>
      </c>
      <c r="B6" s="712">
        <v>71</v>
      </c>
      <c r="C6" s="712">
        <v>522</v>
      </c>
      <c r="D6" s="713">
        <f t="shared" ref="D6:D9" si="0">C6/B6</f>
        <v>7.352112676056338</v>
      </c>
      <c r="E6" s="716" t="s">
        <v>210</v>
      </c>
      <c r="F6" s="712">
        <v>71</v>
      </c>
      <c r="G6" s="716" t="s">
        <v>210</v>
      </c>
      <c r="H6" s="712">
        <v>59</v>
      </c>
      <c r="I6" s="712">
        <v>386</v>
      </c>
      <c r="J6" s="713">
        <f t="shared" ref="J6:J16" si="1">I6/H6</f>
        <v>6.5423728813559325</v>
      </c>
      <c r="K6" s="716" t="s">
        <v>210</v>
      </c>
      <c r="L6" s="712">
        <v>59</v>
      </c>
      <c r="M6" s="716" t="s">
        <v>210</v>
      </c>
    </row>
    <row r="7" spans="1:17" s="106" customFormat="1" ht="35.450000000000003" customHeight="1" x14ac:dyDescent="0.2">
      <c r="A7" s="692" t="s">
        <v>510</v>
      </c>
      <c r="B7" s="712">
        <v>15</v>
      </c>
      <c r="C7" s="712">
        <v>239</v>
      </c>
      <c r="D7" s="713">
        <f t="shared" si="0"/>
        <v>15.933333333333334</v>
      </c>
      <c r="E7" s="716" t="s">
        <v>210</v>
      </c>
      <c r="F7" s="712">
        <v>15</v>
      </c>
      <c r="G7" s="716" t="s">
        <v>210</v>
      </c>
      <c r="H7" s="712">
        <v>4</v>
      </c>
      <c r="I7" s="712">
        <v>44</v>
      </c>
      <c r="J7" s="713">
        <f t="shared" si="1"/>
        <v>11</v>
      </c>
      <c r="K7" s="980">
        <v>1</v>
      </c>
      <c r="L7" s="712">
        <v>5</v>
      </c>
      <c r="M7" s="716">
        <f>K7/L7*100</f>
        <v>20</v>
      </c>
    </row>
    <row r="8" spans="1:17" s="106" customFormat="1" ht="35.450000000000003" customHeight="1" x14ac:dyDescent="0.2">
      <c r="A8" s="706" t="s">
        <v>1546</v>
      </c>
      <c r="B8" s="712">
        <v>9</v>
      </c>
      <c r="C8" s="712">
        <v>161</v>
      </c>
      <c r="D8" s="713">
        <f t="shared" si="0"/>
        <v>17.888888888888889</v>
      </c>
      <c r="E8" s="982" t="s">
        <v>210</v>
      </c>
      <c r="F8" s="712">
        <v>9</v>
      </c>
      <c r="G8" s="716" t="s">
        <v>210</v>
      </c>
      <c r="H8" s="712">
        <v>1</v>
      </c>
      <c r="I8" s="712">
        <v>11</v>
      </c>
      <c r="J8" s="713">
        <f t="shared" si="1"/>
        <v>11</v>
      </c>
      <c r="K8" s="716" t="s">
        <v>210</v>
      </c>
      <c r="L8" s="712">
        <v>1</v>
      </c>
      <c r="M8" s="716" t="s">
        <v>210</v>
      </c>
    </row>
    <row r="9" spans="1:17" s="106" customFormat="1" ht="35.450000000000003" customHeight="1" x14ac:dyDescent="0.2">
      <c r="A9" s="710" t="s">
        <v>511</v>
      </c>
      <c r="B9" s="717">
        <v>5</v>
      </c>
      <c r="C9" s="717">
        <v>89</v>
      </c>
      <c r="D9" s="718">
        <f t="shared" si="0"/>
        <v>17.8</v>
      </c>
      <c r="E9" s="716" t="s">
        <v>210</v>
      </c>
      <c r="F9" s="717">
        <v>5</v>
      </c>
      <c r="G9" s="716" t="s">
        <v>210</v>
      </c>
      <c r="H9" s="717">
        <v>1</v>
      </c>
      <c r="I9" s="717">
        <v>11</v>
      </c>
      <c r="J9" s="713">
        <f t="shared" si="1"/>
        <v>11</v>
      </c>
      <c r="K9" s="716" t="s">
        <v>210</v>
      </c>
      <c r="L9" s="717">
        <v>1</v>
      </c>
      <c r="M9" s="716" t="s">
        <v>210</v>
      </c>
    </row>
    <row r="10" spans="1:17" ht="28.9" customHeight="1" x14ac:dyDescent="0.2">
      <c r="A10" s="701" t="s">
        <v>521</v>
      </c>
      <c r="B10" s="716" t="s">
        <v>210</v>
      </c>
      <c r="C10" s="716" t="s">
        <v>210</v>
      </c>
      <c r="D10" s="716" t="s">
        <v>210</v>
      </c>
      <c r="E10" s="716" t="s">
        <v>210</v>
      </c>
      <c r="F10" s="716" t="s">
        <v>210</v>
      </c>
      <c r="G10" s="716" t="s">
        <v>210</v>
      </c>
      <c r="H10" s="716" t="s">
        <v>210</v>
      </c>
      <c r="I10" s="716" t="s">
        <v>210</v>
      </c>
      <c r="J10" s="716" t="s">
        <v>210</v>
      </c>
      <c r="K10" s="716" t="s">
        <v>210</v>
      </c>
      <c r="L10" s="716" t="s">
        <v>210</v>
      </c>
      <c r="M10" s="716" t="s">
        <v>210</v>
      </c>
    </row>
    <row r="11" spans="1:17" ht="30" customHeight="1" x14ac:dyDescent="0.2">
      <c r="A11" s="701" t="s">
        <v>513</v>
      </c>
      <c r="B11" s="717">
        <v>5</v>
      </c>
      <c r="C11" s="717">
        <v>89</v>
      </c>
      <c r="D11" s="719">
        <v>17.8</v>
      </c>
      <c r="E11" s="716" t="s">
        <v>210</v>
      </c>
      <c r="F11" s="717">
        <v>5</v>
      </c>
      <c r="G11" s="716" t="s">
        <v>210</v>
      </c>
      <c r="H11" s="981">
        <v>1</v>
      </c>
      <c r="I11" s="981">
        <v>11</v>
      </c>
      <c r="J11" s="713">
        <f t="shared" si="1"/>
        <v>11</v>
      </c>
      <c r="K11" s="716" t="s">
        <v>210</v>
      </c>
      <c r="L11" s="717">
        <v>1</v>
      </c>
      <c r="M11" s="716" t="s">
        <v>210</v>
      </c>
      <c r="O11" s="107"/>
    </row>
    <row r="12" spans="1:17" ht="35.450000000000003" customHeight="1" x14ac:dyDescent="0.2">
      <c r="A12" s="710" t="s">
        <v>522</v>
      </c>
      <c r="B12" s="717">
        <v>4</v>
      </c>
      <c r="C12" s="717">
        <v>72</v>
      </c>
      <c r="D12" s="719">
        <v>18</v>
      </c>
      <c r="E12" s="716" t="s">
        <v>210</v>
      </c>
      <c r="F12" s="717">
        <v>4</v>
      </c>
      <c r="G12" s="716" t="s">
        <v>210</v>
      </c>
      <c r="H12" s="716" t="s">
        <v>210</v>
      </c>
      <c r="I12" s="716" t="s">
        <v>210</v>
      </c>
      <c r="J12" s="716" t="s">
        <v>210</v>
      </c>
      <c r="K12" s="716" t="s">
        <v>210</v>
      </c>
      <c r="L12" s="716" t="s">
        <v>210</v>
      </c>
      <c r="M12" s="716" t="s">
        <v>210</v>
      </c>
      <c r="Q12" s="824"/>
    </row>
    <row r="13" spans="1:17" s="106" customFormat="1" ht="25.9" customHeight="1" x14ac:dyDescent="0.2">
      <c r="A13" s="720" t="s">
        <v>523</v>
      </c>
      <c r="B13" s="717">
        <v>4</v>
      </c>
      <c r="C13" s="717">
        <v>72</v>
      </c>
      <c r="D13" s="719">
        <v>18</v>
      </c>
      <c r="E13" s="716" t="s">
        <v>210</v>
      </c>
      <c r="F13" s="717">
        <v>4</v>
      </c>
      <c r="G13" s="716" t="s">
        <v>210</v>
      </c>
      <c r="H13" s="716" t="s">
        <v>210</v>
      </c>
      <c r="I13" s="716" t="s">
        <v>210</v>
      </c>
      <c r="J13" s="716" t="s">
        <v>210</v>
      </c>
      <c r="K13" s="716" t="s">
        <v>210</v>
      </c>
      <c r="L13" s="716" t="s">
        <v>210</v>
      </c>
      <c r="M13" s="716" t="s">
        <v>210</v>
      </c>
    </row>
    <row r="14" spans="1:17" ht="35.450000000000003" customHeight="1" x14ac:dyDescent="0.2">
      <c r="A14" s="707" t="s">
        <v>516</v>
      </c>
      <c r="B14" s="716" t="s">
        <v>210</v>
      </c>
      <c r="C14" s="716" t="s">
        <v>210</v>
      </c>
      <c r="D14" s="719" t="s">
        <v>210</v>
      </c>
      <c r="E14" s="716" t="s">
        <v>210</v>
      </c>
      <c r="F14" s="716" t="s">
        <v>210</v>
      </c>
      <c r="G14" s="716" t="s">
        <v>210</v>
      </c>
      <c r="H14" s="716" t="s">
        <v>210</v>
      </c>
      <c r="I14" s="716" t="s">
        <v>210</v>
      </c>
      <c r="J14" s="716" t="s">
        <v>210</v>
      </c>
      <c r="K14" s="716" t="s">
        <v>210</v>
      </c>
      <c r="L14" s="716" t="s">
        <v>210</v>
      </c>
      <c r="M14" s="716" t="s">
        <v>210</v>
      </c>
    </row>
    <row r="15" spans="1:17" ht="35.450000000000003" customHeight="1" x14ac:dyDescent="0.2">
      <c r="A15" s="660" t="s">
        <v>517</v>
      </c>
      <c r="B15" s="716" t="s">
        <v>210</v>
      </c>
      <c r="C15" s="716" t="s">
        <v>210</v>
      </c>
      <c r="D15" s="719" t="s">
        <v>210</v>
      </c>
      <c r="E15" s="716" t="s">
        <v>210</v>
      </c>
      <c r="F15" s="716" t="s">
        <v>210</v>
      </c>
      <c r="G15" s="716" t="s">
        <v>210</v>
      </c>
      <c r="H15" s="716" t="s">
        <v>210</v>
      </c>
      <c r="I15" s="716" t="s">
        <v>210</v>
      </c>
      <c r="J15" s="716" t="s">
        <v>210</v>
      </c>
      <c r="K15" s="716" t="s">
        <v>210</v>
      </c>
      <c r="L15" s="716" t="s">
        <v>210</v>
      </c>
      <c r="M15" s="716" t="s">
        <v>210</v>
      </c>
      <c r="N15" s="1365"/>
      <c r="O15" s="1366"/>
      <c r="P15" s="1366"/>
    </row>
    <row r="16" spans="1:17" ht="27.6" customHeight="1" x14ac:dyDescent="0.2">
      <c r="A16" s="710" t="s">
        <v>518</v>
      </c>
      <c r="B16" s="717">
        <v>6</v>
      </c>
      <c r="C16" s="717">
        <v>78</v>
      </c>
      <c r="D16" s="719">
        <v>13</v>
      </c>
      <c r="E16" s="716" t="s">
        <v>210</v>
      </c>
      <c r="F16" s="717">
        <v>6</v>
      </c>
      <c r="G16" s="716" t="s">
        <v>210</v>
      </c>
      <c r="H16" s="981">
        <v>3</v>
      </c>
      <c r="I16" s="981">
        <v>33</v>
      </c>
      <c r="J16" s="713">
        <f t="shared" si="1"/>
        <v>11</v>
      </c>
      <c r="K16" s="716" t="s">
        <v>210</v>
      </c>
      <c r="L16" s="717">
        <v>3</v>
      </c>
      <c r="M16" s="716" t="s">
        <v>210</v>
      </c>
    </row>
  </sheetData>
  <mergeCells count="6">
    <mergeCell ref="N15:P15"/>
    <mergeCell ref="A1:M1"/>
    <mergeCell ref="A2:M2"/>
    <mergeCell ref="A3:A4"/>
    <mergeCell ref="B3:G3"/>
    <mergeCell ref="H3:M3"/>
  </mergeCells>
  <printOptions horizontalCentered="1"/>
  <pageMargins left="0.39370078740157483" right="0.39370078740157483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"/>
  <sheetViews>
    <sheetView zoomScaleNormal="100" workbookViewId="0">
      <selection activeCell="A7" sqref="A7"/>
    </sheetView>
  </sheetViews>
  <sheetFormatPr defaultRowHeight="12.75" x14ac:dyDescent="0.2"/>
  <cols>
    <col min="1" max="1" width="41.7109375" customWidth="1"/>
    <col min="2" max="13" width="8.140625" customWidth="1"/>
    <col min="257" max="257" width="39.7109375" customWidth="1"/>
    <col min="258" max="258" width="9.5703125" customWidth="1"/>
    <col min="259" max="259" width="8.85546875" customWidth="1"/>
    <col min="260" max="260" width="6.42578125" customWidth="1"/>
    <col min="261" max="261" width="8.42578125" customWidth="1"/>
    <col min="263" max="263" width="9.5703125" customWidth="1"/>
    <col min="264" max="264" width="6.5703125" customWidth="1"/>
    <col min="265" max="265" width="8.85546875" customWidth="1"/>
    <col min="266" max="266" width="7.28515625" customWidth="1"/>
    <col min="267" max="267" width="6.140625" customWidth="1"/>
    <col min="268" max="268" width="7.7109375" customWidth="1"/>
    <col min="269" max="269" width="6.140625" customWidth="1"/>
    <col min="513" max="513" width="39.7109375" customWidth="1"/>
    <col min="514" max="514" width="9.5703125" customWidth="1"/>
    <col min="515" max="515" width="8.85546875" customWidth="1"/>
    <col min="516" max="516" width="6.42578125" customWidth="1"/>
    <col min="517" max="517" width="8.42578125" customWidth="1"/>
    <col min="519" max="519" width="9.5703125" customWidth="1"/>
    <col min="520" max="520" width="6.5703125" customWidth="1"/>
    <col min="521" max="521" width="8.85546875" customWidth="1"/>
    <col min="522" max="522" width="7.28515625" customWidth="1"/>
    <col min="523" max="523" width="6.140625" customWidth="1"/>
    <col min="524" max="524" width="7.7109375" customWidth="1"/>
    <col min="525" max="525" width="6.140625" customWidth="1"/>
    <col min="769" max="769" width="39.7109375" customWidth="1"/>
    <col min="770" max="770" width="9.5703125" customWidth="1"/>
    <col min="771" max="771" width="8.85546875" customWidth="1"/>
    <col min="772" max="772" width="6.42578125" customWidth="1"/>
    <col min="773" max="773" width="8.42578125" customWidth="1"/>
    <col min="775" max="775" width="9.5703125" customWidth="1"/>
    <col min="776" max="776" width="6.5703125" customWidth="1"/>
    <col min="777" max="777" width="8.85546875" customWidth="1"/>
    <col min="778" max="778" width="7.28515625" customWidth="1"/>
    <col min="779" max="779" width="6.140625" customWidth="1"/>
    <col min="780" max="780" width="7.7109375" customWidth="1"/>
    <col min="781" max="781" width="6.140625" customWidth="1"/>
    <col min="1025" max="1025" width="39.7109375" customWidth="1"/>
    <col min="1026" max="1026" width="9.5703125" customWidth="1"/>
    <col min="1027" max="1027" width="8.85546875" customWidth="1"/>
    <col min="1028" max="1028" width="6.42578125" customWidth="1"/>
    <col min="1029" max="1029" width="8.42578125" customWidth="1"/>
    <col min="1031" max="1031" width="9.5703125" customWidth="1"/>
    <col min="1032" max="1032" width="6.5703125" customWidth="1"/>
    <col min="1033" max="1033" width="8.85546875" customWidth="1"/>
    <col min="1034" max="1034" width="7.28515625" customWidth="1"/>
    <col min="1035" max="1035" width="6.140625" customWidth="1"/>
    <col min="1036" max="1036" width="7.7109375" customWidth="1"/>
    <col min="1037" max="1037" width="6.140625" customWidth="1"/>
    <col min="1281" max="1281" width="39.7109375" customWidth="1"/>
    <col min="1282" max="1282" width="9.5703125" customWidth="1"/>
    <col min="1283" max="1283" width="8.85546875" customWidth="1"/>
    <col min="1284" max="1284" width="6.42578125" customWidth="1"/>
    <col min="1285" max="1285" width="8.42578125" customWidth="1"/>
    <col min="1287" max="1287" width="9.5703125" customWidth="1"/>
    <col min="1288" max="1288" width="6.5703125" customWidth="1"/>
    <col min="1289" max="1289" width="8.85546875" customWidth="1"/>
    <col min="1290" max="1290" width="7.28515625" customWidth="1"/>
    <col min="1291" max="1291" width="6.140625" customWidth="1"/>
    <col min="1292" max="1292" width="7.7109375" customWidth="1"/>
    <col min="1293" max="1293" width="6.140625" customWidth="1"/>
    <col min="1537" max="1537" width="39.7109375" customWidth="1"/>
    <col min="1538" max="1538" width="9.5703125" customWidth="1"/>
    <col min="1539" max="1539" width="8.85546875" customWidth="1"/>
    <col min="1540" max="1540" width="6.42578125" customWidth="1"/>
    <col min="1541" max="1541" width="8.42578125" customWidth="1"/>
    <col min="1543" max="1543" width="9.5703125" customWidth="1"/>
    <col min="1544" max="1544" width="6.5703125" customWidth="1"/>
    <col min="1545" max="1545" width="8.85546875" customWidth="1"/>
    <col min="1546" max="1546" width="7.28515625" customWidth="1"/>
    <col min="1547" max="1547" width="6.140625" customWidth="1"/>
    <col min="1548" max="1548" width="7.7109375" customWidth="1"/>
    <col min="1549" max="1549" width="6.140625" customWidth="1"/>
    <col min="1793" max="1793" width="39.7109375" customWidth="1"/>
    <col min="1794" max="1794" width="9.5703125" customWidth="1"/>
    <col min="1795" max="1795" width="8.85546875" customWidth="1"/>
    <col min="1796" max="1796" width="6.42578125" customWidth="1"/>
    <col min="1797" max="1797" width="8.42578125" customWidth="1"/>
    <col min="1799" max="1799" width="9.5703125" customWidth="1"/>
    <col min="1800" max="1800" width="6.5703125" customWidth="1"/>
    <col min="1801" max="1801" width="8.85546875" customWidth="1"/>
    <col min="1802" max="1802" width="7.28515625" customWidth="1"/>
    <col min="1803" max="1803" width="6.140625" customWidth="1"/>
    <col min="1804" max="1804" width="7.7109375" customWidth="1"/>
    <col min="1805" max="1805" width="6.140625" customWidth="1"/>
    <col min="2049" max="2049" width="39.7109375" customWidth="1"/>
    <col min="2050" max="2050" width="9.5703125" customWidth="1"/>
    <col min="2051" max="2051" width="8.85546875" customWidth="1"/>
    <col min="2052" max="2052" width="6.42578125" customWidth="1"/>
    <col min="2053" max="2053" width="8.42578125" customWidth="1"/>
    <col min="2055" max="2055" width="9.5703125" customWidth="1"/>
    <col min="2056" max="2056" width="6.5703125" customWidth="1"/>
    <col min="2057" max="2057" width="8.85546875" customWidth="1"/>
    <col min="2058" max="2058" width="7.28515625" customWidth="1"/>
    <col min="2059" max="2059" width="6.140625" customWidth="1"/>
    <col min="2060" max="2060" width="7.7109375" customWidth="1"/>
    <col min="2061" max="2061" width="6.140625" customWidth="1"/>
    <col min="2305" max="2305" width="39.7109375" customWidth="1"/>
    <col min="2306" max="2306" width="9.5703125" customWidth="1"/>
    <col min="2307" max="2307" width="8.85546875" customWidth="1"/>
    <col min="2308" max="2308" width="6.42578125" customWidth="1"/>
    <col min="2309" max="2309" width="8.42578125" customWidth="1"/>
    <col min="2311" max="2311" width="9.5703125" customWidth="1"/>
    <col min="2312" max="2312" width="6.5703125" customWidth="1"/>
    <col min="2313" max="2313" width="8.85546875" customWidth="1"/>
    <col min="2314" max="2314" width="7.28515625" customWidth="1"/>
    <col min="2315" max="2315" width="6.140625" customWidth="1"/>
    <col min="2316" max="2316" width="7.7109375" customWidth="1"/>
    <col min="2317" max="2317" width="6.140625" customWidth="1"/>
    <col min="2561" max="2561" width="39.7109375" customWidth="1"/>
    <col min="2562" max="2562" width="9.5703125" customWidth="1"/>
    <col min="2563" max="2563" width="8.85546875" customWidth="1"/>
    <col min="2564" max="2564" width="6.42578125" customWidth="1"/>
    <col min="2565" max="2565" width="8.42578125" customWidth="1"/>
    <col min="2567" max="2567" width="9.5703125" customWidth="1"/>
    <col min="2568" max="2568" width="6.5703125" customWidth="1"/>
    <col min="2569" max="2569" width="8.85546875" customWidth="1"/>
    <col min="2570" max="2570" width="7.28515625" customWidth="1"/>
    <col min="2571" max="2571" width="6.140625" customWidth="1"/>
    <col min="2572" max="2572" width="7.7109375" customWidth="1"/>
    <col min="2573" max="2573" width="6.140625" customWidth="1"/>
    <col min="2817" max="2817" width="39.7109375" customWidth="1"/>
    <col min="2818" max="2818" width="9.5703125" customWidth="1"/>
    <col min="2819" max="2819" width="8.85546875" customWidth="1"/>
    <col min="2820" max="2820" width="6.42578125" customWidth="1"/>
    <col min="2821" max="2821" width="8.42578125" customWidth="1"/>
    <col min="2823" max="2823" width="9.5703125" customWidth="1"/>
    <col min="2824" max="2824" width="6.5703125" customWidth="1"/>
    <col min="2825" max="2825" width="8.85546875" customWidth="1"/>
    <col min="2826" max="2826" width="7.28515625" customWidth="1"/>
    <col min="2827" max="2827" width="6.140625" customWidth="1"/>
    <col min="2828" max="2828" width="7.7109375" customWidth="1"/>
    <col min="2829" max="2829" width="6.140625" customWidth="1"/>
    <col min="3073" max="3073" width="39.7109375" customWidth="1"/>
    <col min="3074" max="3074" width="9.5703125" customWidth="1"/>
    <col min="3075" max="3075" width="8.85546875" customWidth="1"/>
    <col min="3076" max="3076" width="6.42578125" customWidth="1"/>
    <col min="3077" max="3077" width="8.42578125" customWidth="1"/>
    <col min="3079" max="3079" width="9.5703125" customWidth="1"/>
    <col min="3080" max="3080" width="6.5703125" customWidth="1"/>
    <col min="3081" max="3081" width="8.85546875" customWidth="1"/>
    <col min="3082" max="3082" width="7.28515625" customWidth="1"/>
    <col min="3083" max="3083" width="6.140625" customWidth="1"/>
    <col min="3084" max="3084" width="7.7109375" customWidth="1"/>
    <col min="3085" max="3085" width="6.140625" customWidth="1"/>
    <col min="3329" max="3329" width="39.7109375" customWidth="1"/>
    <col min="3330" max="3330" width="9.5703125" customWidth="1"/>
    <col min="3331" max="3331" width="8.85546875" customWidth="1"/>
    <col min="3332" max="3332" width="6.42578125" customWidth="1"/>
    <col min="3333" max="3333" width="8.42578125" customWidth="1"/>
    <col min="3335" max="3335" width="9.5703125" customWidth="1"/>
    <col min="3336" max="3336" width="6.5703125" customWidth="1"/>
    <col min="3337" max="3337" width="8.85546875" customWidth="1"/>
    <col min="3338" max="3338" width="7.28515625" customWidth="1"/>
    <col min="3339" max="3339" width="6.140625" customWidth="1"/>
    <col min="3340" max="3340" width="7.7109375" customWidth="1"/>
    <col min="3341" max="3341" width="6.140625" customWidth="1"/>
    <col min="3585" max="3585" width="39.7109375" customWidth="1"/>
    <col min="3586" max="3586" width="9.5703125" customWidth="1"/>
    <col min="3587" max="3587" width="8.85546875" customWidth="1"/>
    <col min="3588" max="3588" width="6.42578125" customWidth="1"/>
    <col min="3589" max="3589" width="8.42578125" customWidth="1"/>
    <col min="3591" max="3591" width="9.5703125" customWidth="1"/>
    <col min="3592" max="3592" width="6.5703125" customWidth="1"/>
    <col min="3593" max="3593" width="8.85546875" customWidth="1"/>
    <col min="3594" max="3594" width="7.28515625" customWidth="1"/>
    <col min="3595" max="3595" width="6.140625" customWidth="1"/>
    <col min="3596" max="3596" width="7.7109375" customWidth="1"/>
    <col min="3597" max="3597" width="6.140625" customWidth="1"/>
    <col min="3841" max="3841" width="39.7109375" customWidth="1"/>
    <col min="3842" max="3842" width="9.5703125" customWidth="1"/>
    <col min="3843" max="3843" width="8.85546875" customWidth="1"/>
    <col min="3844" max="3844" width="6.42578125" customWidth="1"/>
    <col min="3845" max="3845" width="8.42578125" customWidth="1"/>
    <col min="3847" max="3847" width="9.5703125" customWidth="1"/>
    <col min="3848" max="3848" width="6.5703125" customWidth="1"/>
    <col min="3849" max="3849" width="8.85546875" customWidth="1"/>
    <col min="3850" max="3850" width="7.28515625" customWidth="1"/>
    <col min="3851" max="3851" width="6.140625" customWidth="1"/>
    <col min="3852" max="3852" width="7.7109375" customWidth="1"/>
    <col min="3853" max="3853" width="6.140625" customWidth="1"/>
    <col min="4097" max="4097" width="39.7109375" customWidth="1"/>
    <col min="4098" max="4098" width="9.5703125" customWidth="1"/>
    <col min="4099" max="4099" width="8.85546875" customWidth="1"/>
    <col min="4100" max="4100" width="6.42578125" customWidth="1"/>
    <col min="4101" max="4101" width="8.42578125" customWidth="1"/>
    <col min="4103" max="4103" width="9.5703125" customWidth="1"/>
    <col min="4104" max="4104" width="6.5703125" customWidth="1"/>
    <col min="4105" max="4105" width="8.85546875" customWidth="1"/>
    <col min="4106" max="4106" width="7.28515625" customWidth="1"/>
    <col min="4107" max="4107" width="6.140625" customWidth="1"/>
    <col min="4108" max="4108" width="7.7109375" customWidth="1"/>
    <col min="4109" max="4109" width="6.140625" customWidth="1"/>
    <col min="4353" max="4353" width="39.7109375" customWidth="1"/>
    <col min="4354" max="4354" width="9.5703125" customWidth="1"/>
    <col min="4355" max="4355" width="8.85546875" customWidth="1"/>
    <col min="4356" max="4356" width="6.42578125" customWidth="1"/>
    <col min="4357" max="4357" width="8.42578125" customWidth="1"/>
    <col min="4359" max="4359" width="9.5703125" customWidth="1"/>
    <col min="4360" max="4360" width="6.5703125" customWidth="1"/>
    <col min="4361" max="4361" width="8.85546875" customWidth="1"/>
    <col min="4362" max="4362" width="7.28515625" customWidth="1"/>
    <col min="4363" max="4363" width="6.140625" customWidth="1"/>
    <col min="4364" max="4364" width="7.7109375" customWidth="1"/>
    <col min="4365" max="4365" width="6.140625" customWidth="1"/>
    <col min="4609" max="4609" width="39.7109375" customWidth="1"/>
    <col min="4610" max="4610" width="9.5703125" customWidth="1"/>
    <col min="4611" max="4611" width="8.85546875" customWidth="1"/>
    <col min="4612" max="4612" width="6.42578125" customWidth="1"/>
    <col min="4613" max="4613" width="8.42578125" customWidth="1"/>
    <col min="4615" max="4615" width="9.5703125" customWidth="1"/>
    <col min="4616" max="4616" width="6.5703125" customWidth="1"/>
    <col min="4617" max="4617" width="8.85546875" customWidth="1"/>
    <col min="4618" max="4618" width="7.28515625" customWidth="1"/>
    <col min="4619" max="4619" width="6.140625" customWidth="1"/>
    <col min="4620" max="4620" width="7.7109375" customWidth="1"/>
    <col min="4621" max="4621" width="6.140625" customWidth="1"/>
    <col min="4865" max="4865" width="39.7109375" customWidth="1"/>
    <col min="4866" max="4866" width="9.5703125" customWidth="1"/>
    <col min="4867" max="4867" width="8.85546875" customWidth="1"/>
    <col min="4868" max="4868" width="6.42578125" customWidth="1"/>
    <col min="4869" max="4869" width="8.42578125" customWidth="1"/>
    <col min="4871" max="4871" width="9.5703125" customWidth="1"/>
    <col min="4872" max="4872" width="6.5703125" customWidth="1"/>
    <col min="4873" max="4873" width="8.85546875" customWidth="1"/>
    <col min="4874" max="4874" width="7.28515625" customWidth="1"/>
    <col min="4875" max="4875" width="6.140625" customWidth="1"/>
    <col min="4876" max="4876" width="7.7109375" customWidth="1"/>
    <col min="4877" max="4877" width="6.140625" customWidth="1"/>
    <col min="5121" max="5121" width="39.7109375" customWidth="1"/>
    <col min="5122" max="5122" width="9.5703125" customWidth="1"/>
    <col min="5123" max="5123" width="8.85546875" customWidth="1"/>
    <col min="5124" max="5124" width="6.42578125" customWidth="1"/>
    <col min="5125" max="5125" width="8.42578125" customWidth="1"/>
    <col min="5127" max="5127" width="9.5703125" customWidth="1"/>
    <col min="5128" max="5128" width="6.5703125" customWidth="1"/>
    <col min="5129" max="5129" width="8.85546875" customWidth="1"/>
    <col min="5130" max="5130" width="7.28515625" customWidth="1"/>
    <col min="5131" max="5131" width="6.140625" customWidth="1"/>
    <col min="5132" max="5132" width="7.7109375" customWidth="1"/>
    <col min="5133" max="5133" width="6.140625" customWidth="1"/>
    <col min="5377" max="5377" width="39.7109375" customWidth="1"/>
    <col min="5378" max="5378" width="9.5703125" customWidth="1"/>
    <col min="5379" max="5379" width="8.85546875" customWidth="1"/>
    <col min="5380" max="5380" width="6.42578125" customWidth="1"/>
    <col min="5381" max="5381" width="8.42578125" customWidth="1"/>
    <col min="5383" max="5383" width="9.5703125" customWidth="1"/>
    <col min="5384" max="5384" width="6.5703125" customWidth="1"/>
    <col min="5385" max="5385" width="8.85546875" customWidth="1"/>
    <col min="5386" max="5386" width="7.28515625" customWidth="1"/>
    <col min="5387" max="5387" width="6.140625" customWidth="1"/>
    <col min="5388" max="5388" width="7.7109375" customWidth="1"/>
    <col min="5389" max="5389" width="6.140625" customWidth="1"/>
    <col min="5633" max="5633" width="39.7109375" customWidth="1"/>
    <col min="5634" max="5634" width="9.5703125" customWidth="1"/>
    <col min="5635" max="5635" width="8.85546875" customWidth="1"/>
    <col min="5636" max="5636" width="6.42578125" customWidth="1"/>
    <col min="5637" max="5637" width="8.42578125" customWidth="1"/>
    <col min="5639" max="5639" width="9.5703125" customWidth="1"/>
    <col min="5640" max="5640" width="6.5703125" customWidth="1"/>
    <col min="5641" max="5641" width="8.85546875" customWidth="1"/>
    <col min="5642" max="5642" width="7.28515625" customWidth="1"/>
    <col min="5643" max="5643" width="6.140625" customWidth="1"/>
    <col min="5644" max="5644" width="7.7109375" customWidth="1"/>
    <col min="5645" max="5645" width="6.140625" customWidth="1"/>
    <col min="5889" max="5889" width="39.7109375" customWidth="1"/>
    <col min="5890" max="5890" width="9.5703125" customWidth="1"/>
    <col min="5891" max="5891" width="8.85546875" customWidth="1"/>
    <col min="5892" max="5892" width="6.42578125" customWidth="1"/>
    <col min="5893" max="5893" width="8.42578125" customWidth="1"/>
    <col min="5895" max="5895" width="9.5703125" customWidth="1"/>
    <col min="5896" max="5896" width="6.5703125" customWidth="1"/>
    <col min="5897" max="5897" width="8.85546875" customWidth="1"/>
    <col min="5898" max="5898" width="7.28515625" customWidth="1"/>
    <col min="5899" max="5899" width="6.140625" customWidth="1"/>
    <col min="5900" max="5900" width="7.7109375" customWidth="1"/>
    <col min="5901" max="5901" width="6.140625" customWidth="1"/>
    <col min="6145" max="6145" width="39.7109375" customWidth="1"/>
    <col min="6146" max="6146" width="9.5703125" customWidth="1"/>
    <col min="6147" max="6147" width="8.85546875" customWidth="1"/>
    <col min="6148" max="6148" width="6.42578125" customWidth="1"/>
    <col min="6149" max="6149" width="8.42578125" customWidth="1"/>
    <col min="6151" max="6151" width="9.5703125" customWidth="1"/>
    <col min="6152" max="6152" width="6.5703125" customWidth="1"/>
    <col min="6153" max="6153" width="8.85546875" customWidth="1"/>
    <col min="6154" max="6154" width="7.28515625" customWidth="1"/>
    <col min="6155" max="6155" width="6.140625" customWidth="1"/>
    <col min="6156" max="6156" width="7.7109375" customWidth="1"/>
    <col min="6157" max="6157" width="6.140625" customWidth="1"/>
    <col min="6401" max="6401" width="39.7109375" customWidth="1"/>
    <col min="6402" max="6402" width="9.5703125" customWidth="1"/>
    <col min="6403" max="6403" width="8.85546875" customWidth="1"/>
    <col min="6404" max="6404" width="6.42578125" customWidth="1"/>
    <col min="6405" max="6405" width="8.42578125" customWidth="1"/>
    <col min="6407" max="6407" width="9.5703125" customWidth="1"/>
    <col min="6408" max="6408" width="6.5703125" customWidth="1"/>
    <col min="6409" max="6409" width="8.85546875" customWidth="1"/>
    <col min="6410" max="6410" width="7.28515625" customWidth="1"/>
    <col min="6411" max="6411" width="6.140625" customWidth="1"/>
    <col min="6412" max="6412" width="7.7109375" customWidth="1"/>
    <col min="6413" max="6413" width="6.140625" customWidth="1"/>
    <col min="6657" max="6657" width="39.7109375" customWidth="1"/>
    <col min="6658" max="6658" width="9.5703125" customWidth="1"/>
    <col min="6659" max="6659" width="8.85546875" customWidth="1"/>
    <col min="6660" max="6660" width="6.42578125" customWidth="1"/>
    <col min="6661" max="6661" width="8.42578125" customWidth="1"/>
    <col min="6663" max="6663" width="9.5703125" customWidth="1"/>
    <col min="6664" max="6664" width="6.5703125" customWidth="1"/>
    <col min="6665" max="6665" width="8.85546875" customWidth="1"/>
    <col min="6666" max="6666" width="7.28515625" customWidth="1"/>
    <col min="6667" max="6667" width="6.140625" customWidth="1"/>
    <col min="6668" max="6668" width="7.7109375" customWidth="1"/>
    <col min="6669" max="6669" width="6.140625" customWidth="1"/>
    <col min="6913" max="6913" width="39.7109375" customWidth="1"/>
    <col min="6914" max="6914" width="9.5703125" customWidth="1"/>
    <col min="6915" max="6915" width="8.85546875" customWidth="1"/>
    <col min="6916" max="6916" width="6.42578125" customWidth="1"/>
    <col min="6917" max="6917" width="8.42578125" customWidth="1"/>
    <col min="6919" max="6919" width="9.5703125" customWidth="1"/>
    <col min="6920" max="6920" width="6.5703125" customWidth="1"/>
    <col min="6921" max="6921" width="8.85546875" customWidth="1"/>
    <col min="6922" max="6922" width="7.28515625" customWidth="1"/>
    <col min="6923" max="6923" width="6.140625" customWidth="1"/>
    <col min="6924" max="6924" width="7.7109375" customWidth="1"/>
    <col min="6925" max="6925" width="6.140625" customWidth="1"/>
    <col min="7169" max="7169" width="39.7109375" customWidth="1"/>
    <col min="7170" max="7170" width="9.5703125" customWidth="1"/>
    <col min="7171" max="7171" width="8.85546875" customWidth="1"/>
    <col min="7172" max="7172" width="6.42578125" customWidth="1"/>
    <col min="7173" max="7173" width="8.42578125" customWidth="1"/>
    <col min="7175" max="7175" width="9.5703125" customWidth="1"/>
    <col min="7176" max="7176" width="6.5703125" customWidth="1"/>
    <col min="7177" max="7177" width="8.85546875" customWidth="1"/>
    <col min="7178" max="7178" width="7.28515625" customWidth="1"/>
    <col min="7179" max="7179" width="6.140625" customWidth="1"/>
    <col min="7180" max="7180" width="7.7109375" customWidth="1"/>
    <col min="7181" max="7181" width="6.140625" customWidth="1"/>
    <col min="7425" max="7425" width="39.7109375" customWidth="1"/>
    <col min="7426" max="7426" width="9.5703125" customWidth="1"/>
    <col min="7427" max="7427" width="8.85546875" customWidth="1"/>
    <col min="7428" max="7428" width="6.42578125" customWidth="1"/>
    <col min="7429" max="7429" width="8.42578125" customWidth="1"/>
    <col min="7431" max="7431" width="9.5703125" customWidth="1"/>
    <col min="7432" max="7432" width="6.5703125" customWidth="1"/>
    <col min="7433" max="7433" width="8.85546875" customWidth="1"/>
    <col min="7434" max="7434" width="7.28515625" customWidth="1"/>
    <col min="7435" max="7435" width="6.140625" customWidth="1"/>
    <col min="7436" max="7436" width="7.7109375" customWidth="1"/>
    <col min="7437" max="7437" width="6.140625" customWidth="1"/>
    <col min="7681" max="7681" width="39.7109375" customWidth="1"/>
    <col min="7682" max="7682" width="9.5703125" customWidth="1"/>
    <col min="7683" max="7683" width="8.85546875" customWidth="1"/>
    <col min="7684" max="7684" width="6.42578125" customWidth="1"/>
    <col min="7685" max="7685" width="8.42578125" customWidth="1"/>
    <col min="7687" max="7687" width="9.5703125" customWidth="1"/>
    <col min="7688" max="7688" width="6.5703125" customWidth="1"/>
    <col min="7689" max="7689" width="8.85546875" customWidth="1"/>
    <col min="7690" max="7690" width="7.28515625" customWidth="1"/>
    <col min="7691" max="7691" width="6.140625" customWidth="1"/>
    <col min="7692" max="7692" width="7.7109375" customWidth="1"/>
    <col min="7693" max="7693" width="6.140625" customWidth="1"/>
    <col min="7937" max="7937" width="39.7109375" customWidth="1"/>
    <col min="7938" max="7938" width="9.5703125" customWidth="1"/>
    <col min="7939" max="7939" width="8.85546875" customWidth="1"/>
    <col min="7940" max="7940" width="6.42578125" customWidth="1"/>
    <col min="7941" max="7941" width="8.42578125" customWidth="1"/>
    <col min="7943" max="7943" width="9.5703125" customWidth="1"/>
    <col min="7944" max="7944" width="6.5703125" customWidth="1"/>
    <col min="7945" max="7945" width="8.85546875" customWidth="1"/>
    <col min="7946" max="7946" width="7.28515625" customWidth="1"/>
    <col min="7947" max="7947" width="6.140625" customWidth="1"/>
    <col min="7948" max="7948" width="7.7109375" customWidth="1"/>
    <col min="7949" max="7949" width="6.140625" customWidth="1"/>
    <col min="8193" max="8193" width="39.7109375" customWidth="1"/>
    <col min="8194" max="8194" width="9.5703125" customWidth="1"/>
    <col min="8195" max="8195" width="8.85546875" customWidth="1"/>
    <col min="8196" max="8196" width="6.42578125" customWidth="1"/>
    <col min="8197" max="8197" width="8.42578125" customWidth="1"/>
    <col min="8199" max="8199" width="9.5703125" customWidth="1"/>
    <col min="8200" max="8200" width="6.5703125" customWidth="1"/>
    <col min="8201" max="8201" width="8.85546875" customWidth="1"/>
    <col min="8202" max="8202" width="7.28515625" customWidth="1"/>
    <col min="8203" max="8203" width="6.140625" customWidth="1"/>
    <col min="8204" max="8204" width="7.7109375" customWidth="1"/>
    <col min="8205" max="8205" width="6.140625" customWidth="1"/>
    <col min="8449" max="8449" width="39.7109375" customWidth="1"/>
    <col min="8450" max="8450" width="9.5703125" customWidth="1"/>
    <col min="8451" max="8451" width="8.85546875" customWidth="1"/>
    <col min="8452" max="8452" width="6.42578125" customWidth="1"/>
    <col min="8453" max="8453" width="8.42578125" customWidth="1"/>
    <col min="8455" max="8455" width="9.5703125" customWidth="1"/>
    <col min="8456" max="8456" width="6.5703125" customWidth="1"/>
    <col min="8457" max="8457" width="8.85546875" customWidth="1"/>
    <col min="8458" max="8458" width="7.28515625" customWidth="1"/>
    <col min="8459" max="8459" width="6.140625" customWidth="1"/>
    <col min="8460" max="8460" width="7.7109375" customWidth="1"/>
    <col min="8461" max="8461" width="6.140625" customWidth="1"/>
    <col min="8705" max="8705" width="39.7109375" customWidth="1"/>
    <col min="8706" max="8706" width="9.5703125" customWidth="1"/>
    <col min="8707" max="8707" width="8.85546875" customWidth="1"/>
    <col min="8708" max="8708" width="6.42578125" customWidth="1"/>
    <col min="8709" max="8709" width="8.42578125" customWidth="1"/>
    <col min="8711" max="8711" width="9.5703125" customWidth="1"/>
    <col min="8712" max="8712" width="6.5703125" customWidth="1"/>
    <col min="8713" max="8713" width="8.85546875" customWidth="1"/>
    <col min="8714" max="8714" width="7.28515625" customWidth="1"/>
    <col min="8715" max="8715" width="6.140625" customWidth="1"/>
    <col min="8716" max="8716" width="7.7109375" customWidth="1"/>
    <col min="8717" max="8717" width="6.140625" customWidth="1"/>
    <col min="8961" max="8961" width="39.7109375" customWidth="1"/>
    <col min="8962" max="8962" width="9.5703125" customWidth="1"/>
    <col min="8963" max="8963" width="8.85546875" customWidth="1"/>
    <col min="8964" max="8964" width="6.42578125" customWidth="1"/>
    <col min="8965" max="8965" width="8.42578125" customWidth="1"/>
    <col min="8967" max="8967" width="9.5703125" customWidth="1"/>
    <col min="8968" max="8968" width="6.5703125" customWidth="1"/>
    <col min="8969" max="8969" width="8.85546875" customWidth="1"/>
    <col min="8970" max="8970" width="7.28515625" customWidth="1"/>
    <col min="8971" max="8971" width="6.140625" customWidth="1"/>
    <col min="8972" max="8972" width="7.7109375" customWidth="1"/>
    <col min="8973" max="8973" width="6.140625" customWidth="1"/>
    <col min="9217" max="9217" width="39.7109375" customWidth="1"/>
    <col min="9218" max="9218" width="9.5703125" customWidth="1"/>
    <col min="9219" max="9219" width="8.85546875" customWidth="1"/>
    <col min="9220" max="9220" width="6.42578125" customWidth="1"/>
    <col min="9221" max="9221" width="8.42578125" customWidth="1"/>
    <col min="9223" max="9223" width="9.5703125" customWidth="1"/>
    <col min="9224" max="9224" width="6.5703125" customWidth="1"/>
    <col min="9225" max="9225" width="8.85546875" customWidth="1"/>
    <col min="9226" max="9226" width="7.28515625" customWidth="1"/>
    <col min="9227" max="9227" width="6.140625" customWidth="1"/>
    <col min="9228" max="9228" width="7.7109375" customWidth="1"/>
    <col min="9229" max="9229" width="6.140625" customWidth="1"/>
    <col min="9473" max="9473" width="39.7109375" customWidth="1"/>
    <col min="9474" max="9474" width="9.5703125" customWidth="1"/>
    <col min="9475" max="9475" width="8.85546875" customWidth="1"/>
    <col min="9476" max="9476" width="6.42578125" customWidth="1"/>
    <col min="9477" max="9477" width="8.42578125" customWidth="1"/>
    <col min="9479" max="9479" width="9.5703125" customWidth="1"/>
    <col min="9480" max="9480" width="6.5703125" customWidth="1"/>
    <col min="9481" max="9481" width="8.85546875" customWidth="1"/>
    <col min="9482" max="9482" width="7.28515625" customWidth="1"/>
    <col min="9483" max="9483" width="6.140625" customWidth="1"/>
    <col min="9484" max="9484" width="7.7109375" customWidth="1"/>
    <col min="9485" max="9485" width="6.140625" customWidth="1"/>
    <col min="9729" max="9729" width="39.7109375" customWidth="1"/>
    <col min="9730" max="9730" width="9.5703125" customWidth="1"/>
    <col min="9731" max="9731" width="8.85546875" customWidth="1"/>
    <col min="9732" max="9732" width="6.42578125" customWidth="1"/>
    <col min="9733" max="9733" width="8.42578125" customWidth="1"/>
    <col min="9735" max="9735" width="9.5703125" customWidth="1"/>
    <col min="9736" max="9736" width="6.5703125" customWidth="1"/>
    <col min="9737" max="9737" width="8.85546875" customWidth="1"/>
    <col min="9738" max="9738" width="7.28515625" customWidth="1"/>
    <col min="9739" max="9739" width="6.140625" customWidth="1"/>
    <col min="9740" max="9740" width="7.7109375" customWidth="1"/>
    <col min="9741" max="9741" width="6.140625" customWidth="1"/>
    <col min="9985" max="9985" width="39.7109375" customWidth="1"/>
    <col min="9986" max="9986" width="9.5703125" customWidth="1"/>
    <col min="9987" max="9987" width="8.85546875" customWidth="1"/>
    <col min="9988" max="9988" width="6.42578125" customWidth="1"/>
    <col min="9989" max="9989" width="8.42578125" customWidth="1"/>
    <col min="9991" max="9991" width="9.5703125" customWidth="1"/>
    <col min="9992" max="9992" width="6.5703125" customWidth="1"/>
    <col min="9993" max="9993" width="8.85546875" customWidth="1"/>
    <col min="9994" max="9994" width="7.28515625" customWidth="1"/>
    <col min="9995" max="9995" width="6.140625" customWidth="1"/>
    <col min="9996" max="9996" width="7.7109375" customWidth="1"/>
    <col min="9997" max="9997" width="6.140625" customWidth="1"/>
    <col min="10241" max="10241" width="39.7109375" customWidth="1"/>
    <col min="10242" max="10242" width="9.5703125" customWidth="1"/>
    <col min="10243" max="10243" width="8.85546875" customWidth="1"/>
    <col min="10244" max="10244" width="6.42578125" customWidth="1"/>
    <col min="10245" max="10245" width="8.42578125" customWidth="1"/>
    <col min="10247" max="10247" width="9.5703125" customWidth="1"/>
    <col min="10248" max="10248" width="6.5703125" customWidth="1"/>
    <col min="10249" max="10249" width="8.85546875" customWidth="1"/>
    <col min="10250" max="10250" width="7.28515625" customWidth="1"/>
    <col min="10251" max="10251" width="6.140625" customWidth="1"/>
    <col min="10252" max="10252" width="7.7109375" customWidth="1"/>
    <col min="10253" max="10253" width="6.140625" customWidth="1"/>
    <col min="10497" max="10497" width="39.7109375" customWidth="1"/>
    <col min="10498" max="10498" width="9.5703125" customWidth="1"/>
    <col min="10499" max="10499" width="8.85546875" customWidth="1"/>
    <col min="10500" max="10500" width="6.42578125" customWidth="1"/>
    <col min="10501" max="10501" width="8.42578125" customWidth="1"/>
    <col min="10503" max="10503" width="9.5703125" customWidth="1"/>
    <col min="10504" max="10504" width="6.5703125" customWidth="1"/>
    <col min="10505" max="10505" width="8.85546875" customWidth="1"/>
    <col min="10506" max="10506" width="7.28515625" customWidth="1"/>
    <col min="10507" max="10507" width="6.140625" customWidth="1"/>
    <col min="10508" max="10508" width="7.7109375" customWidth="1"/>
    <col min="10509" max="10509" width="6.140625" customWidth="1"/>
    <col min="10753" max="10753" width="39.7109375" customWidth="1"/>
    <col min="10754" max="10754" width="9.5703125" customWidth="1"/>
    <col min="10755" max="10755" width="8.85546875" customWidth="1"/>
    <col min="10756" max="10756" width="6.42578125" customWidth="1"/>
    <col min="10757" max="10757" width="8.42578125" customWidth="1"/>
    <col min="10759" max="10759" width="9.5703125" customWidth="1"/>
    <col min="10760" max="10760" width="6.5703125" customWidth="1"/>
    <col min="10761" max="10761" width="8.85546875" customWidth="1"/>
    <col min="10762" max="10762" width="7.28515625" customWidth="1"/>
    <col min="10763" max="10763" width="6.140625" customWidth="1"/>
    <col min="10764" max="10764" width="7.7109375" customWidth="1"/>
    <col min="10765" max="10765" width="6.140625" customWidth="1"/>
    <col min="11009" max="11009" width="39.7109375" customWidth="1"/>
    <col min="11010" max="11010" width="9.5703125" customWidth="1"/>
    <col min="11011" max="11011" width="8.85546875" customWidth="1"/>
    <col min="11012" max="11012" width="6.42578125" customWidth="1"/>
    <col min="11013" max="11013" width="8.42578125" customWidth="1"/>
    <col min="11015" max="11015" width="9.5703125" customWidth="1"/>
    <col min="11016" max="11016" width="6.5703125" customWidth="1"/>
    <col min="11017" max="11017" width="8.85546875" customWidth="1"/>
    <col min="11018" max="11018" width="7.28515625" customWidth="1"/>
    <col min="11019" max="11019" width="6.140625" customWidth="1"/>
    <col min="11020" max="11020" width="7.7109375" customWidth="1"/>
    <col min="11021" max="11021" width="6.140625" customWidth="1"/>
    <col min="11265" max="11265" width="39.7109375" customWidth="1"/>
    <col min="11266" max="11266" width="9.5703125" customWidth="1"/>
    <col min="11267" max="11267" width="8.85546875" customWidth="1"/>
    <col min="11268" max="11268" width="6.42578125" customWidth="1"/>
    <col min="11269" max="11269" width="8.42578125" customWidth="1"/>
    <col min="11271" max="11271" width="9.5703125" customWidth="1"/>
    <col min="11272" max="11272" width="6.5703125" customWidth="1"/>
    <col min="11273" max="11273" width="8.85546875" customWidth="1"/>
    <col min="11274" max="11274" width="7.28515625" customWidth="1"/>
    <col min="11275" max="11275" width="6.140625" customWidth="1"/>
    <col min="11276" max="11276" width="7.7109375" customWidth="1"/>
    <col min="11277" max="11277" width="6.140625" customWidth="1"/>
    <col min="11521" max="11521" width="39.7109375" customWidth="1"/>
    <col min="11522" max="11522" width="9.5703125" customWidth="1"/>
    <col min="11523" max="11523" width="8.85546875" customWidth="1"/>
    <col min="11524" max="11524" width="6.42578125" customWidth="1"/>
    <col min="11525" max="11525" width="8.42578125" customWidth="1"/>
    <col min="11527" max="11527" width="9.5703125" customWidth="1"/>
    <col min="11528" max="11528" width="6.5703125" customWidth="1"/>
    <col min="11529" max="11529" width="8.85546875" customWidth="1"/>
    <col min="11530" max="11530" width="7.28515625" customWidth="1"/>
    <col min="11531" max="11531" width="6.140625" customWidth="1"/>
    <col min="11532" max="11532" width="7.7109375" customWidth="1"/>
    <col min="11533" max="11533" width="6.140625" customWidth="1"/>
    <col min="11777" max="11777" width="39.7109375" customWidth="1"/>
    <col min="11778" max="11778" width="9.5703125" customWidth="1"/>
    <col min="11779" max="11779" width="8.85546875" customWidth="1"/>
    <col min="11780" max="11780" width="6.42578125" customWidth="1"/>
    <col min="11781" max="11781" width="8.42578125" customWidth="1"/>
    <col min="11783" max="11783" width="9.5703125" customWidth="1"/>
    <col min="11784" max="11784" width="6.5703125" customWidth="1"/>
    <col min="11785" max="11785" width="8.85546875" customWidth="1"/>
    <col min="11786" max="11786" width="7.28515625" customWidth="1"/>
    <col min="11787" max="11787" width="6.140625" customWidth="1"/>
    <col min="11788" max="11788" width="7.7109375" customWidth="1"/>
    <col min="11789" max="11789" width="6.140625" customWidth="1"/>
    <col min="12033" max="12033" width="39.7109375" customWidth="1"/>
    <col min="12034" max="12034" width="9.5703125" customWidth="1"/>
    <col min="12035" max="12035" width="8.85546875" customWidth="1"/>
    <col min="12036" max="12036" width="6.42578125" customWidth="1"/>
    <col min="12037" max="12037" width="8.42578125" customWidth="1"/>
    <col min="12039" max="12039" width="9.5703125" customWidth="1"/>
    <col min="12040" max="12040" width="6.5703125" customWidth="1"/>
    <col min="12041" max="12041" width="8.85546875" customWidth="1"/>
    <col min="12042" max="12042" width="7.28515625" customWidth="1"/>
    <col min="12043" max="12043" width="6.140625" customWidth="1"/>
    <col min="12044" max="12044" width="7.7109375" customWidth="1"/>
    <col min="12045" max="12045" width="6.140625" customWidth="1"/>
    <col min="12289" max="12289" width="39.7109375" customWidth="1"/>
    <col min="12290" max="12290" width="9.5703125" customWidth="1"/>
    <col min="12291" max="12291" width="8.85546875" customWidth="1"/>
    <col min="12292" max="12292" width="6.42578125" customWidth="1"/>
    <col min="12293" max="12293" width="8.42578125" customWidth="1"/>
    <col min="12295" max="12295" width="9.5703125" customWidth="1"/>
    <col min="12296" max="12296" width="6.5703125" customWidth="1"/>
    <col min="12297" max="12297" width="8.85546875" customWidth="1"/>
    <col min="12298" max="12298" width="7.28515625" customWidth="1"/>
    <col min="12299" max="12299" width="6.140625" customWidth="1"/>
    <col min="12300" max="12300" width="7.7109375" customWidth="1"/>
    <col min="12301" max="12301" width="6.140625" customWidth="1"/>
    <col min="12545" max="12545" width="39.7109375" customWidth="1"/>
    <col min="12546" max="12546" width="9.5703125" customWidth="1"/>
    <col min="12547" max="12547" width="8.85546875" customWidth="1"/>
    <col min="12548" max="12548" width="6.42578125" customWidth="1"/>
    <col min="12549" max="12549" width="8.42578125" customWidth="1"/>
    <col min="12551" max="12551" width="9.5703125" customWidth="1"/>
    <col min="12552" max="12552" width="6.5703125" customWidth="1"/>
    <col min="12553" max="12553" width="8.85546875" customWidth="1"/>
    <col min="12554" max="12554" width="7.28515625" customWidth="1"/>
    <col min="12555" max="12555" width="6.140625" customWidth="1"/>
    <col min="12556" max="12556" width="7.7109375" customWidth="1"/>
    <col min="12557" max="12557" width="6.140625" customWidth="1"/>
    <col min="12801" max="12801" width="39.7109375" customWidth="1"/>
    <col min="12802" max="12802" width="9.5703125" customWidth="1"/>
    <col min="12803" max="12803" width="8.85546875" customWidth="1"/>
    <col min="12804" max="12804" width="6.42578125" customWidth="1"/>
    <col min="12805" max="12805" width="8.42578125" customWidth="1"/>
    <col min="12807" max="12807" width="9.5703125" customWidth="1"/>
    <col min="12808" max="12808" width="6.5703125" customWidth="1"/>
    <col min="12809" max="12809" width="8.85546875" customWidth="1"/>
    <col min="12810" max="12810" width="7.28515625" customWidth="1"/>
    <col min="12811" max="12811" width="6.140625" customWidth="1"/>
    <col min="12812" max="12812" width="7.7109375" customWidth="1"/>
    <col min="12813" max="12813" width="6.140625" customWidth="1"/>
    <col min="13057" max="13057" width="39.7109375" customWidth="1"/>
    <col min="13058" max="13058" width="9.5703125" customWidth="1"/>
    <col min="13059" max="13059" width="8.85546875" customWidth="1"/>
    <col min="13060" max="13060" width="6.42578125" customWidth="1"/>
    <col min="13061" max="13061" width="8.42578125" customWidth="1"/>
    <col min="13063" max="13063" width="9.5703125" customWidth="1"/>
    <col min="13064" max="13064" width="6.5703125" customWidth="1"/>
    <col min="13065" max="13065" width="8.85546875" customWidth="1"/>
    <col min="13066" max="13066" width="7.28515625" customWidth="1"/>
    <col min="13067" max="13067" width="6.140625" customWidth="1"/>
    <col min="13068" max="13068" width="7.7109375" customWidth="1"/>
    <col min="13069" max="13069" width="6.140625" customWidth="1"/>
    <col min="13313" max="13313" width="39.7109375" customWidth="1"/>
    <col min="13314" max="13314" width="9.5703125" customWidth="1"/>
    <col min="13315" max="13315" width="8.85546875" customWidth="1"/>
    <col min="13316" max="13316" width="6.42578125" customWidth="1"/>
    <col min="13317" max="13317" width="8.42578125" customWidth="1"/>
    <col min="13319" max="13319" width="9.5703125" customWidth="1"/>
    <col min="13320" max="13320" width="6.5703125" customWidth="1"/>
    <col min="13321" max="13321" width="8.85546875" customWidth="1"/>
    <col min="13322" max="13322" width="7.28515625" customWidth="1"/>
    <col min="13323" max="13323" width="6.140625" customWidth="1"/>
    <col min="13324" max="13324" width="7.7109375" customWidth="1"/>
    <col min="13325" max="13325" width="6.140625" customWidth="1"/>
    <col min="13569" max="13569" width="39.7109375" customWidth="1"/>
    <col min="13570" max="13570" width="9.5703125" customWidth="1"/>
    <col min="13571" max="13571" width="8.85546875" customWidth="1"/>
    <col min="13572" max="13572" width="6.42578125" customWidth="1"/>
    <col min="13573" max="13573" width="8.42578125" customWidth="1"/>
    <col min="13575" max="13575" width="9.5703125" customWidth="1"/>
    <col min="13576" max="13576" width="6.5703125" customWidth="1"/>
    <col min="13577" max="13577" width="8.85546875" customWidth="1"/>
    <col min="13578" max="13578" width="7.28515625" customWidth="1"/>
    <col min="13579" max="13579" width="6.140625" customWidth="1"/>
    <col min="13580" max="13580" width="7.7109375" customWidth="1"/>
    <col min="13581" max="13581" width="6.140625" customWidth="1"/>
    <col min="13825" max="13825" width="39.7109375" customWidth="1"/>
    <col min="13826" max="13826" width="9.5703125" customWidth="1"/>
    <col min="13827" max="13827" width="8.85546875" customWidth="1"/>
    <col min="13828" max="13828" width="6.42578125" customWidth="1"/>
    <col min="13829" max="13829" width="8.42578125" customWidth="1"/>
    <col min="13831" max="13831" width="9.5703125" customWidth="1"/>
    <col min="13832" max="13832" width="6.5703125" customWidth="1"/>
    <col min="13833" max="13833" width="8.85546875" customWidth="1"/>
    <col min="13834" max="13834" width="7.28515625" customWidth="1"/>
    <col min="13835" max="13835" width="6.140625" customWidth="1"/>
    <col min="13836" max="13836" width="7.7109375" customWidth="1"/>
    <col min="13837" max="13837" width="6.140625" customWidth="1"/>
    <col min="14081" max="14081" width="39.7109375" customWidth="1"/>
    <col min="14082" max="14082" width="9.5703125" customWidth="1"/>
    <col min="14083" max="14083" width="8.85546875" customWidth="1"/>
    <col min="14084" max="14084" width="6.42578125" customWidth="1"/>
    <col min="14085" max="14085" width="8.42578125" customWidth="1"/>
    <col min="14087" max="14087" width="9.5703125" customWidth="1"/>
    <col min="14088" max="14088" width="6.5703125" customWidth="1"/>
    <col min="14089" max="14089" width="8.85546875" customWidth="1"/>
    <col min="14090" max="14090" width="7.28515625" customWidth="1"/>
    <col min="14091" max="14091" width="6.140625" customWidth="1"/>
    <col min="14092" max="14092" width="7.7109375" customWidth="1"/>
    <col min="14093" max="14093" width="6.140625" customWidth="1"/>
    <col min="14337" max="14337" width="39.7109375" customWidth="1"/>
    <col min="14338" max="14338" width="9.5703125" customWidth="1"/>
    <col min="14339" max="14339" width="8.85546875" customWidth="1"/>
    <col min="14340" max="14340" width="6.42578125" customWidth="1"/>
    <col min="14341" max="14341" width="8.42578125" customWidth="1"/>
    <col min="14343" max="14343" width="9.5703125" customWidth="1"/>
    <col min="14344" max="14344" width="6.5703125" customWidth="1"/>
    <col min="14345" max="14345" width="8.85546875" customWidth="1"/>
    <col min="14346" max="14346" width="7.28515625" customWidth="1"/>
    <col min="14347" max="14347" width="6.140625" customWidth="1"/>
    <col min="14348" max="14348" width="7.7109375" customWidth="1"/>
    <col min="14349" max="14349" width="6.140625" customWidth="1"/>
    <col min="14593" max="14593" width="39.7109375" customWidth="1"/>
    <col min="14594" max="14594" width="9.5703125" customWidth="1"/>
    <col min="14595" max="14595" width="8.85546875" customWidth="1"/>
    <col min="14596" max="14596" width="6.42578125" customWidth="1"/>
    <col min="14597" max="14597" width="8.42578125" customWidth="1"/>
    <col min="14599" max="14599" width="9.5703125" customWidth="1"/>
    <col min="14600" max="14600" width="6.5703125" customWidth="1"/>
    <col min="14601" max="14601" width="8.85546875" customWidth="1"/>
    <col min="14602" max="14602" width="7.28515625" customWidth="1"/>
    <col min="14603" max="14603" width="6.140625" customWidth="1"/>
    <col min="14604" max="14604" width="7.7109375" customWidth="1"/>
    <col min="14605" max="14605" width="6.140625" customWidth="1"/>
    <col min="14849" max="14849" width="39.7109375" customWidth="1"/>
    <col min="14850" max="14850" width="9.5703125" customWidth="1"/>
    <col min="14851" max="14851" width="8.85546875" customWidth="1"/>
    <col min="14852" max="14852" width="6.42578125" customWidth="1"/>
    <col min="14853" max="14853" width="8.42578125" customWidth="1"/>
    <col min="14855" max="14855" width="9.5703125" customWidth="1"/>
    <col min="14856" max="14856" width="6.5703125" customWidth="1"/>
    <col min="14857" max="14857" width="8.85546875" customWidth="1"/>
    <col min="14858" max="14858" width="7.28515625" customWidth="1"/>
    <col min="14859" max="14859" width="6.140625" customWidth="1"/>
    <col min="14860" max="14860" width="7.7109375" customWidth="1"/>
    <col min="14861" max="14861" width="6.140625" customWidth="1"/>
    <col min="15105" max="15105" width="39.7109375" customWidth="1"/>
    <col min="15106" max="15106" width="9.5703125" customWidth="1"/>
    <col min="15107" max="15107" width="8.85546875" customWidth="1"/>
    <col min="15108" max="15108" width="6.42578125" customWidth="1"/>
    <col min="15109" max="15109" width="8.42578125" customWidth="1"/>
    <col min="15111" max="15111" width="9.5703125" customWidth="1"/>
    <col min="15112" max="15112" width="6.5703125" customWidth="1"/>
    <col min="15113" max="15113" width="8.85546875" customWidth="1"/>
    <col min="15114" max="15114" width="7.28515625" customWidth="1"/>
    <col min="15115" max="15115" width="6.140625" customWidth="1"/>
    <col min="15116" max="15116" width="7.7109375" customWidth="1"/>
    <col min="15117" max="15117" width="6.140625" customWidth="1"/>
    <col min="15361" max="15361" width="39.7109375" customWidth="1"/>
    <col min="15362" max="15362" width="9.5703125" customWidth="1"/>
    <col min="15363" max="15363" width="8.85546875" customWidth="1"/>
    <col min="15364" max="15364" width="6.42578125" customWidth="1"/>
    <col min="15365" max="15365" width="8.42578125" customWidth="1"/>
    <col min="15367" max="15367" width="9.5703125" customWidth="1"/>
    <col min="15368" max="15368" width="6.5703125" customWidth="1"/>
    <col min="15369" max="15369" width="8.85546875" customWidth="1"/>
    <col min="15370" max="15370" width="7.28515625" customWidth="1"/>
    <col min="15371" max="15371" width="6.140625" customWidth="1"/>
    <col min="15372" max="15372" width="7.7109375" customWidth="1"/>
    <col min="15373" max="15373" width="6.140625" customWidth="1"/>
    <col min="15617" max="15617" width="39.7109375" customWidth="1"/>
    <col min="15618" max="15618" width="9.5703125" customWidth="1"/>
    <col min="15619" max="15619" width="8.85546875" customWidth="1"/>
    <col min="15620" max="15620" width="6.42578125" customWidth="1"/>
    <col min="15621" max="15621" width="8.42578125" customWidth="1"/>
    <col min="15623" max="15623" width="9.5703125" customWidth="1"/>
    <col min="15624" max="15624" width="6.5703125" customWidth="1"/>
    <col min="15625" max="15625" width="8.85546875" customWidth="1"/>
    <col min="15626" max="15626" width="7.28515625" customWidth="1"/>
    <col min="15627" max="15627" width="6.140625" customWidth="1"/>
    <col min="15628" max="15628" width="7.7109375" customWidth="1"/>
    <col min="15629" max="15629" width="6.140625" customWidth="1"/>
    <col min="15873" max="15873" width="39.7109375" customWidth="1"/>
    <col min="15874" max="15874" width="9.5703125" customWidth="1"/>
    <col min="15875" max="15875" width="8.85546875" customWidth="1"/>
    <col min="15876" max="15876" width="6.42578125" customWidth="1"/>
    <col min="15877" max="15877" width="8.42578125" customWidth="1"/>
    <col min="15879" max="15879" width="9.5703125" customWidth="1"/>
    <col min="15880" max="15880" width="6.5703125" customWidth="1"/>
    <col min="15881" max="15881" width="8.85546875" customWidth="1"/>
    <col min="15882" max="15882" width="7.28515625" customWidth="1"/>
    <col min="15883" max="15883" width="6.140625" customWidth="1"/>
    <col min="15884" max="15884" width="7.7109375" customWidth="1"/>
    <col min="15885" max="15885" width="6.140625" customWidth="1"/>
    <col min="16129" max="16129" width="39.7109375" customWidth="1"/>
    <col min="16130" max="16130" width="9.5703125" customWidth="1"/>
    <col min="16131" max="16131" width="8.85546875" customWidth="1"/>
    <col min="16132" max="16132" width="6.42578125" customWidth="1"/>
    <col min="16133" max="16133" width="8.42578125" customWidth="1"/>
    <col min="16135" max="16135" width="9.5703125" customWidth="1"/>
    <col min="16136" max="16136" width="6.5703125" customWidth="1"/>
    <col min="16137" max="16137" width="8.85546875" customWidth="1"/>
    <col min="16138" max="16138" width="7.28515625" customWidth="1"/>
    <col min="16139" max="16139" width="6.140625" customWidth="1"/>
    <col min="16140" max="16140" width="7.7109375" customWidth="1"/>
    <col min="16141" max="16141" width="6.140625" customWidth="1"/>
  </cols>
  <sheetData>
    <row r="1" spans="1:13" ht="37.15" customHeight="1" x14ac:dyDescent="0.2">
      <c r="A1" s="1364" t="s">
        <v>1822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</row>
    <row r="2" spans="1:13" s="104" customFormat="1" ht="27.6" customHeight="1" x14ac:dyDescent="0.2">
      <c r="A2" s="1343" t="s">
        <v>524</v>
      </c>
      <c r="B2" s="1371" t="s">
        <v>525</v>
      </c>
      <c r="C2" s="1371"/>
      <c r="D2" s="1371"/>
      <c r="E2" s="1371"/>
      <c r="F2" s="1371"/>
      <c r="G2" s="1371"/>
      <c r="H2" s="1371"/>
      <c r="I2" s="1371"/>
      <c r="J2" s="1371" t="s">
        <v>526</v>
      </c>
      <c r="K2" s="1371"/>
      <c r="L2" s="1371"/>
      <c r="M2" s="1371"/>
    </row>
    <row r="3" spans="1:13" s="104" customFormat="1" ht="14.45" customHeight="1" x14ac:dyDescent="0.2">
      <c r="A3" s="1343"/>
      <c r="B3" s="1372">
        <v>2023</v>
      </c>
      <c r="C3" s="1373"/>
      <c r="D3" s="1373"/>
      <c r="E3" s="1374"/>
      <c r="F3" s="1372">
        <v>2024</v>
      </c>
      <c r="G3" s="1373"/>
      <c r="H3" s="1373"/>
      <c r="I3" s="1374"/>
      <c r="J3" s="1375">
        <v>2023</v>
      </c>
      <c r="K3" s="1375"/>
      <c r="L3" s="1375">
        <v>2024</v>
      </c>
      <c r="M3" s="1375"/>
    </row>
    <row r="4" spans="1:13" s="105" customFormat="1" ht="38.450000000000003" customHeight="1" x14ac:dyDescent="0.2">
      <c r="A4" s="1343"/>
      <c r="B4" s="721" t="s">
        <v>325</v>
      </c>
      <c r="C4" s="722" t="s">
        <v>527</v>
      </c>
      <c r="D4" s="721" t="s">
        <v>1566</v>
      </c>
      <c r="E4" s="723" t="s">
        <v>528</v>
      </c>
      <c r="F4" s="721" t="s">
        <v>325</v>
      </c>
      <c r="G4" s="722" t="s">
        <v>527</v>
      </c>
      <c r="H4" s="721" t="s">
        <v>1566</v>
      </c>
      <c r="I4" s="723" t="s">
        <v>528</v>
      </c>
      <c r="J4" s="721" t="s">
        <v>325</v>
      </c>
      <c r="K4" s="721" t="s">
        <v>1566</v>
      </c>
      <c r="L4" s="721" t="s">
        <v>325</v>
      </c>
      <c r="M4" s="721" t="s">
        <v>1566</v>
      </c>
    </row>
    <row r="5" spans="1:13" ht="23.45" customHeight="1" x14ac:dyDescent="0.2">
      <c r="A5" s="724" t="s">
        <v>529</v>
      </c>
      <c r="B5" s="725">
        <v>57276</v>
      </c>
      <c r="C5" s="726">
        <v>100</v>
      </c>
      <c r="D5" s="725">
        <v>5833</v>
      </c>
      <c r="E5" s="726">
        <v>100</v>
      </c>
      <c r="F5" s="725">
        <v>59497</v>
      </c>
      <c r="G5" s="726">
        <v>100</v>
      </c>
      <c r="H5" s="725">
        <v>5828</v>
      </c>
      <c r="I5" s="726">
        <v>100</v>
      </c>
      <c r="J5" s="727">
        <v>1072</v>
      </c>
      <c r="K5" s="727">
        <v>9</v>
      </c>
      <c r="L5" s="727">
        <v>1015</v>
      </c>
      <c r="M5" s="727">
        <v>7</v>
      </c>
    </row>
    <row r="6" spans="1:13" ht="19.899999999999999" customHeight="1" x14ac:dyDescent="0.2">
      <c r="A6" s="728" t="s">
        <v>530</v>
      </c>
      <c r="B6" s="729">
        <v>1242</v>
      </c>
      <c r="C6" s="730">
        <f>B6*100/57276</f>
        <v>2.1684475172847266</v>
      </c>
      <c r="D6" s="729">
        <v>47</v>
      </c>
      <c r="E6" s="730">
        <v>0.8</v>
      </c>
      <c r="F6" s="729">
        <v>1287</v>
      </c>
      <c r="G6" s="730">
        <f>F6*100/59497</f>
        <v>2.1631342756777654</v>
      </c>
      <c r="H6" s="729">
        <v>46</v>
      </c>
      <c r="I6" s="730">
        <f>H6*100/5828</f>
        <v>0.78929306794783805</v>
      </c>
      <c r="J6" s="731">
        <v>76</v>
      </c>
      <c r="K6" s="731">
        <v>1</v>
      </c>
      <c r="L6" s="731">
        <v>93</v>
      </c>
      <c r="M6" s="731">
        <v>1</v>
      </c>
    </row>
    <row r="7" spans="1:13" ht="19.899999999999999" customHeight="1" x14ac:dyDescent="0.2">
      <c r="A7" s="728" t="s">
        <v>531</v>
      </c>
      <c r="B7" s="729">
        <v>279</v>
      </c>
      <c r="C7" s="730">
        <f t="shared" ref="C7:C15" si="0">B7*100/57276</f>
        <v>0.4871150219987429</v>
      </c>
      <c r="D7" s="729" t="s">
        <v>210</v>
      </c>
      <c r="E7" s="729" t="s">
        <v>210</v>
      </c>
      <c r="F7" s="729">
        <v>257</v>
      </c>
      <c r="G7" s="730">
        <f t="shared" ref="G7:G25" si="1">F7*100/59497</f>
        <v>0.43195455233036961</v>
      </c>
      <c r="H7" s="729" t="s">
        <v>210</v>
      </c>
      <c r="I7" s="729" t="s">
        <v>210</v>
      </c>
      <c r="J7" s="731" t="s">
        <v>210</v>
      </c>
      <c r="K7" s="731" t="s">
        <v>210</v>
      </c>
      <c r="L7" s="731">
        <v>1</v>
      </c>
      <c r="M7" s="731" t="s">
        <v>210</v>
      </c>
    </row>
    <row r="8" spans="1:13" ht="19.899999999999999" customHeight="1" x14ac:dyDescent="0.2">
      <c r="A8" s="728" t="s">
        <v>532</v>
      </c>
      <c r="B8" s="729">
        <v>4827</v>
      </c>
      <c r="C8" s="730">
        <f t="shared" si="0"/>
        <v>8.427613660171799</v>
      </c>
      <c r="D8" s="729">
        <v>452</v>
      </c>
      <c r="E8" s="730">
        <f>D8*100/5833</f>
        <v>7.7490142293845361</v>
      </c>
      <c r="F8" s="729">
        <v>6760</v>
      </c>
      <c r="G8" s="730">
        <f t="shared" si="1"/>
        <v>11.361917407600384</v>
      </c>
      <c r="H8" s="729">
        <v>465</v>
      </c>
      <c r="I8" s="730">
        <f t="shared" ref="I8:I21" si="2">H8*100/5828</f>
        <v>7.9787234042553195</v>
      </c>
      <c r="J8" s="731" t="s">
        <v>210</v>
      </c>
      <c r="K8" s="731" t="s">
        <v>210</v>
      </c>
      <c r="L8" s="731" t="s">
        <v>210</v>
      </c>
      <c r="M8" s="731" t="s">
        <v>210</v>
      </c>
    </row>
    <row r="9" spans="1:13" ht="19.899999999999999" customHeight="1" x14ac:dyDescent="0.2">
      <c r="A9" s="728" t="s">
        <v>533</v>
      </c>
      <c r="B9" s="729">
        <v>2930</v>
      </c>
      <c r="C9" s="730">
        <f t="shared" si="0"/>
        <v>5.1155806969760462</v>
      </c>
      <c r="D9" s="729">
        <v>1305</v>
      </c>
      <c r="E9" s="730">
        <f t="shared" ref="E9:E15" si="3">D9*100/5833</f>
        <v>22.372707011829249</v>
      </c>
      <c r="F9" s="729">
        <v>2570</v>
      </c>
      <c r="G9" s="730">
        <f t="shared" si="1"/>
        <v>4.3195455233036961</v>
      </c>
      <c r="H9" s="729">
        <v>1075</v>
      </c>
      <c r="I9" s="730">
        <f t="shared" si="2"/>
        <v>18.445435827041866</v>
      </c>
      <c r="J9" s="731">
        <v>6</v>
      </c>
      <c r="K9" s="731" t="s">
        <v>210</v>
      </c>
      <c r="L9" s="731">
        <v>5</v>
      </c>
      <c r="M9" s="731" t="s">
        <v>210</v>
      </c>
    </row>
    <row r="10" spans="1:13" ht="19.899999999999999" customHeight="1" x14ac:dyDescent="0.2">
      <c r="A10" s="728" t="s">
        <v>534</v>
      </c>
      <c r="B10" s="729">
        <v>1111</v>
      </c>
      <c r="C10" s="730">
        <f t="shared" si="0"/>
        <v>1.9397304281025212</v>
      </c>
      <c r="D10" s="729">
        <v>25</v>
      </c>
      <c r="E10" s="730">
        <f t="shared" si="3"/>
        <v>0.4285959197668438</v>
      </c>
      <c r="F10" s="729">
        <v>725</v>
      </c>
      <c r="G10" s="730">
        <f t="shared" si="1"/>
        <v>1.2185488343950115</v>
      </c>
      <c r="H10" s="729">
        <v>36</v>
      </c>
      <c r="I10" s="730">
        <f t="shared" si="2"/>
        <v>0.61770761839396016</v>
      </c>
      <c r="J10" s="731">
        <v>187</v>
      </c>
      <c r="K10" s="731">
        <v>4</v>
      </c>
      <c r="L10" s="731">
        <v>142</v>
      </c>
      <c r="M10" s="731">
        <v>4</v>
      </c>
    </row>
    <row r="11" spans="1:13" ht="19.899999999999999" customHeight="1" x14ac:dyDescent="0.2">
      <c r="A11" s="728" t="s">
        <v>535</v>
      </c>
      <c r="B11" s="729">
        <v>5956</v>
      </c>
      <c r="C11" s="730">
        <f t="shared" si="0"/>
        <v>10.398770863887142</v>
      </c>
      <c r="D11" s="729">
        <v>126</v>
      </c>
      <c r="E11" s="730">
        <f t="shared" si="3"/>
        <v>2.1601234356248931</v>
      </c>
      <c r="F11" s="729">
        <v>5361</v>
      </c>
      <c r="G11" s="730">
        <f t="shared" si="1"/>
        <v>9.0105383464712503</v>
      </c>
      <c r="H11" s="729">
        <v>244</v>
      </c>
      <c r="I11" s="730">
        <f t="shared" si="2"/>
        <v>4.1866849691146193</v>
      </c>
      <c r="J11" s="731">
        <v>193</v>
      </c>
      <c r="K11" s="731">
        <v>2</v>
      </c>
      <c r="L11" s="731">
        <v>135</v>
      </c>
      <c r="M11" s="731" t="s">
        <v>210</v>
      </c>
    </row>
    <row r="12" spans="1:13" ht="19.899999999999999" customHeight="1" x14ac:dyDescent="0.2">
      <c r="A12" s="728" t="s">
        <v>536</v>
      </c>
      <c r="B12" s="729">
        <v>2520</v>
      </c>
      <c r="C12" s="730">
        <f t="shared" si="0"/>
        <v>4.3997485857950975</v>
      </c>
      <c r="D12" s="729">
        <v>1</v>
      </c>
      <c r="E12" s="730">
        <f t="shared" si="3"/>
        <v>1.7143836790673751E-2</v>
      </c>
      <c r="F12" s="729">
        <v>2162</v>
      </c>
      <c r="G12" s="730">
        <f t="shared" si="1"/>
        <v>3.6337966620165725</v>
      </c>
      <c r="H12" s="731" t="s">
        <v>210</v>
      </c>
      <c r="I12" s="729" t="s">
        <v>210</v>
      </c>
      <c r="J12" s="731">
        <v>42</v>
      </c>
      <c r="K12" s="731" t="s">
        <v>210</v>
      </c>
      <c r="L12" s="731">
        <v>33</v>
      </c>
      <c r="M12" s="731" t="s">
        <v>210</v>
      </c>
    </row>
    <row r="13" spans="1:13" ht="19.899999999999999" customHeight="1" x14ac:dyDescent="0.2">
      <c r="A13" s="728" t="s">
        <v>537</v>
      </c>
      <c r="B13" s="729">
        <v>8490</v>
      </c>
      <c r="C13" s="730">
        <f t="shared" si="0"/>
        <v>14.822962497381102</v>
      </c>
      <c r="D13" s="729">
        <v>817</v>
      </c>
      <c r="E13" s="730">
        <f t="shared" si="3"/>
        <v>14.006514657980455</v>
      </c>
      <c r="F13" s="729">
        <v>8857</v>
      </c>
      <c r="G13" s="730">
        <f t="shared" si="1"/>
        <v>14.886464863774645</v>
      </c>
      <c r="H13" s="729">
        <v>761</v>
      </c>
      <c r="I13" s="730">
        <f t="shared" si="2"/>
        <v>13.057652711050103</v>
      </c>
      <c r="J13" s="731">
        <v>354</v>
      </c>
      <c r="K13" s="731">
        <v>1</v>
      </c>
      <c r="L13" s="731">
        <v>430</v>
      </c>
      <c r="M13" s="731">
        <v>1</v>
      </c>
    </row>
    <row r="14" spans="1:13" ht="19.899999999999999" customHeight="1" x14ac:dyDescent="0.2">
      <c r="A14" s="728" t="s">
        <v>538</v>
      </c>
      <c r="B14" s="729">
        <v>1475</v>
      </c>
      <c r="C14" s="730">
        <f t="shared" si="0"/>
        <v>2.575249668272924</v>
      </c>
      <c r="D14" s="729">
        <v>11</v>
      </c>
      <c r="E14" s="730">
        <f t="shared" si="3"/>
        <v>0.18858220469741127</v>
      </c>
      <c r="F14" s="729">
        <v>2622</v>
      </c>
      <c r="G14" s="730">
        <f t="shared" si="1"/>
        <v>4.406944887977545</v>
      </c>
      <c r="H14" s="729">
        <v>8</v>
      </c>
      <c r="I14" s="730">
        <f t="shared" si="2"/>
        <v>0.13726835964310227</v>
      </c>
      <c r="J14" s="731">
        <v>16</v>
      </c>
      <c r="K14" s="731" t="s">
        <v>210</v>
      </c>
      <c r="L14" s="731">
        <v>37</v>
      </c>
      <c r="M14" s="731" t="s">
        <v>210</v>
      </c>
    </row>
    <row r="15" spans="1:13" ht="19.899999999999999" customHeight="1" x14ac:dyDescent="0.2">
      <c r="A15" s="728" t="s">
        <v>539</v>
      </c>
      <c r="B15" s="729">
        <v>1252</v>
      </c>
      <c r="C15" s="730">
        <f t="shared" si="0"/>
        <v>2.185906837069628</v>
      </c>
      <c r="D15" s="729">
        <v>703</v>
      </c>
      <c r="E15" s="730">
        <f t="shared" si="3"/>
        <v>12.052117263843648</v>
      </c>
      <c r="F15" s="729">
        <v>1231</v>
      </c>
      <c r="G15" s="730">
        <f t="shared" si="1"/>
        <v>2.0690118829520818</v>
      </c>
      <c r="H15" s="729">
        <v>593</v>
      </c>
      <c r="I15" s="730">
        <f t="shared" si="2"/>
        <v>10.175017158544955</v>
      </c>
      <c r="J15" s="731">
        <v>13</v>
      </c>
      <c r="K15" s="731" t="s">
        <v>210</v>
      </c>
      <c r="L15" s="731" t="s">
        <v>210</v>
      </c>
      <c r="M15" s="731" t="s">
        <v>210</v>
      </c>
    </row>
    <row r="16" spans="1:13" ht="19.899999999999999" customHeight="1" x14ac:dyDescent="0.2">
      <c r="A16" s="728" t="s">
        <v>540</v>
      </c>
      <c r="B16" s="729" t="s">
        <v>210</v>
      </c>
      <c r="C16" s="729" t="s">
        <v>210</v>
      </c>
      <c r="D16" s="729" t="s">
        <v>210</v>
      </c>
      <c r="E16" s="729" t="s">
        <v>210</v>
      </c>
      <c r="F16" s="729">
        <v>1</v>
      </c>
      <c r="G16" s="730">
        <f t="shared" si="1"/>
        <v>1.6807570129586365E-3</v>
      </c>
      <c r="H16" s="729" t="s">
        <v>210</v>
      </c>
      <c r="I16" s="729" t="s">
        <v>210</v>
      </c>
      <c r="J16" s="729" t="s">
        <v>210</v>
      </c>
      <c r="K16" s="729" t="s">
        <v>210</v>
      </c>
      <c r="L16" s="731" t="s">
        <v>210</v>
      </c>
      <c r="M16" s="731" t="s">
        <v>210</v>
      </c>
    </row>
    <row r="17" spans="1:13" ht="19.899999999999999" customHeight="1" x14ac:dyDescent="0.2">
      <c r="A17" s="728" t="s">
        <v>541</v>
      </c>
      <c r="B17" s="729">
        <v>8432</v>
      </c>
      <c r="C17" s="730">
        <f t="shared" ref="C17:C21" si="4">B17*100/57276</f>
        <v>14.721698442628675</v>
      </c>
      <c r="D17" s="729">
        <v>12</v>
      </c>
      <c r="E17" s="730">
        <f t="shared" ref="E17:E21" si="5">D17*100/5833</f>
        <v>0.20572604148808504</v>
      </c>
      <c r="F17" s="729">
        <v>9031</v>
      </c>
      <c r="G17" s="730">
        <f t="shared" si="1"/>
        <v>15.178916584029446</v>
      </c>
      <c r="H17" s="729">
        <v>27</v>
      </c>
      <c r="I17" s="730">
        <f t="shared" si="2"/>
        <v>0.46328071379547014</v>
      </c>
      <c r="J17" s="731">
        <v>5</v>
      </c>
      <c r="K17" s="729" t="s">
        <v>210</v>
      </c>
      <c r="L17" s="731">
        <v>3</v>
      </c>
      <c r="M17" s="731" t="s">
        <v>210</v>
      </c>
    </row>
    <row r="18" spans="1:13" ht="19.899999999999999" customHeight="1" x14ac:dyDescent="0.2">
      <c r="A18" s="728" t="s">
        <v>542</v>
      </c>
      <c r="B18" s="729">
        <v>4406</v>
      </c>
      <c r="C18" s="730">
        <f t="shared" si="4"/>
        <v>7.6925762972274603</v>
      </c>
      <c r="D18" s="729">
        <v>2</v>
      </c>
      <c r="E18" s="730">
        <f t="shared" si="5"/>
        <v>3.4287673581347503E-2</v>
      </c>
      <c r="F18" s="729">
        <v>4228</v>
      </c>
      <c r="G18" s="730">
        <f t="shared" si="1"/>
        <v>7.1062406507891156</v>
      </c>
      <c r="H18" s="729">
        <v>13</v>
      </c>
      <c r="I18" s="730">
        <f t="shared" si="2"/>
        <v>0.22306108442004119</v>
      </c>
      <c r="J18" s="729" t="s">
        <v>210</v>
      </c>
      <c r="K18" s="729" t="s">
        <v>210</v>
      </c>
      <c r="L18" s="731" t="s">
        <v>210</v>
      </c>
      <c r="M18" s="731" t="s">
        <v>210</v>
      </c>
    </row>
    <row r="19" spans="1:13" ht="19.899999999999999" customHeight="1" x14ac:dyDescent="0.2">
      <c r="A19" s="728" t="s">
        <v>543</v>
      </c>
      <c r="B19" s="729">
        <v>8593</v>
      </c>
      <c r="C19" s="730">
        <f t="shared" si="4"/>
        <v>15.002793491165583</v>
      </c>
      <c r="D19" s="729">
        <v>1222</v>
      </c>
      <c r="E19" s="730">
        <f t="shared" si="5"/>
        <v>20.949768558203324</v>
      </c>
      <c r="F19" s="729">
        <v>9125</v>
      </c>
      <c r="G19" s="730">
        <f t="shared" si="1"/>
        <v>15.33690774324756</v>
      </c>
      <c r="H19" s="729">
        <v>1474</v>
      </c>
      <c r="I19" s="730">
        <f t="shared" si="2"/>
        <v>25.291695264241593</v>
      </c>
      <c r="J19" s="731">
        <v>81</v>
      </c>
      <c r="K19" s="731">
        <v>1</v>
      </c>
      <c r="L19" s="731">
        <v>82</v>
      </c>
      <c r="M19" s="731" t="s">
        <v>210</v>
      </c>
    </row>
    <row r="20" spans="1:13" ht="19.899999999999999" customHeight="1" x14ac:dyDescent="0.2">
      <c r="A20" s="728" t="s">
        <v>544</v>
      </c>
      <c r="B20" s="729">
        <v>735</v>
      </c>
      <c r="C20" s="730">
        <f t="shared" si="4"/>
        <v>1.2832600041902367</v>
      </c>
      <c r="D20" s="729">
        <v>8</v>
      </c>
      <c r="E20" s="730">
        <f t="shared" si="5"/>
        <v>0.13715069432539001</v>
      </c>
      <c r="F20" s="729">
        <v>818</v>
      </c>
      <c r="G20" s="730">
        <f t="shared" si="1"/>
        <v>1.3748592366001646</v>
      </c>
      <c r="H20" s="729">
        <v>5</v>
      </c>
      <c r="I20" s="730">
        <f t="shared" si="2"/>
        <v>8.5792724776938917E-2</v>
      </c>
      <c r="J20" s="731" t="s">
        <v>210</v>
      </c>
      <c r="K20" s="731" t="s">
        <v>210</v>
      </c>
      <c r="L20" s="731" t="s">
        <v>210</v>
      </c>
      <c r="M20" s="731" t="s">
        <v>210</v>
      </c>
    </row>
    <row r="21" spans="1:13" ht="19.899999999999999" customHeight="1" x14ac:dyDescent="0.2">
      <c r="A21" s="728" t="s">
        <v>545</v>
      </c>
      <c r="B21" s="729">
        <v>4472</v>
      </c>
      <c r="C21" s="730">
        <f t="shared" si="4"/>
        <v>7.8078078078078077</v>
      </c>
      <c r="D21" s="729">
        <v>1102</v>
      </c>
      <c r="E21" s="730">
        <f t="shared" si="5"/>
        <v>18.892508143322477</v>
      </c>
      <c r="F21" s="729">
        <v>4287</v>
      </c>
      <c r="G21" s="730">
        <f t="shared" si="1"/>
        <v>7.2054053145536754</v>
      </c>
      <c r="H21" s="729">
        <v>1081</v>
      </c>
      <c r="I21" s="730">
        <f t="shared" si="2"/>
        <v>18.548387096774192</v>
      </c>
      <c r="J21" s="731">
        <v>96</v>
      </c>
      <c r="K21" s="731" t="s">
        <v>210</v>
      </c>
      <c r="L21" s="731">
        <v>46</v>
      </c>
      <c r="M21" s="731" t="s">
        <v>210</v>
      </c>
    </row>
    <row r="22" spans="1:13" ht="19.899999999999999" customHeight="1" x14ac:dyDescent="0.2">
      <c r="A22" s="733" t="s">
        <v>546</v>
      </c>
      <c r="B22" s="729">
        <v>20</v>
      </c>
      <c r="C22" s="732">
        <v>0.03</v>
      </c>
      <c r="D22" s="729" t="s">
        <v>210</v>
      </c>
      <c r="E22" s="729" t="s">
        <v>210</v>
      </c>
      <c r="F22" s="729">
        <v>20</v>
      </c>
      <c r="G22" s="730">
        <f t="shared" si="1"/>
        <v>3.3615140259172734E-2</v>
      </c>
      <c r="H22" s="729" t="s">
        <v>210</v>
      </c>
      <c r="I22" s="729" t="s">
        <v>210</v>
      </c>
      <c r="J22" s="731" t="s">
        <v>210</v>
      </c>
      <c r="K22" s="731" t="s">
        <v>210</v>
      </c>
      <c r="L22" s="731">
        <v>5</v>
      </c>
      <c r="M22" s="731" t="s">
        <v>210</v>
      </c>
    </row>
    <row r="23" spans="1:13" ht="19.899999999999999" customHeight="1" x14ac:dyDescent="0.2">
      <c r="A23" s="733" t="s">
        <v>547</v>
      </c>
      <c r="B23" s="729">
        <v>27</v>
      </c>
      <c r="C23" s="732">
        <f t="shared" ref="C23:C25" si="6">B23*100/57276</f>
        <v>4.7140163419233189E-2</v>
      </c>
      <c r="D23" s="729" t="s">
        <v>210</v>
      </c>
      <c r="E23" s="729" t="s">
        <v>210</v>
      </c>
      <c r="F23" s="729">
        <v>35</v>
      </c>
      <c r="G23" s="730">
        <f t="shared" si="1"/>
        <v>5.8826495453552279E-2</v>
      </c>
      <c r="H23" s="731" t="s">
        <v>210</v>
      </c>
      <c r="I23" s="729" t="s">
        <v>210</v>
      </c>
      <c r="J23" s="731">
        <v>3</v>
      </c>
      <c r="K23" s="731" t="s">
        <v>210</v>
      </c>
      <c r="L23" s="731">
        <v>2</v>
      </c>
      <c r="M23" s="731" t="s">
        <v>210</v>
      </c>
    </row>
    <row r="24" spans="1:13" ht="19.899999999999999" customHeight="1" x14ac:dyDescent="0.2">
      <c r="A24" s="733" t="s">
        <v>548</v>
      </c>
      <c r="B24" s="729">
        <v>127</v>
      </c>
      <c r="C24" s="730">
        <f t="shared" si="6"/>
        <v>0.221733361268245</v>
      </c>
      <c r="D24" s="729" t="s">
        <v>210</v>
      </c>
      <c r="E24" s="729" t="s">
        <v>210</v>
      </c>
      <c r="F24" s="729">
        <v>119</v>
      </c>
      <c r="G24" s="730">
        <f t="shared" si="1"/>
        <v>0.20001008454207775</v>
      </c>
      <c r="H24" s="731" t="s">
        <v>210</v>
      </c>
      <c r="I24" s="729" t="s">
        <v>210</v>
      </c>
      <c r="J24" s="731" t="s">
        <v>210</v>
      </c>
      <c r="K24" s="731" t="s">
        <v>210</v>
      </c>
      <c r="L24" s="731">
        <v>1</v>
      </c>
      <c r="M24" s="731" t="s">
        <v>210</v>
      </c>
    </row>
    <row r="25" spans="1:13" ht="19.899999999999999" customHeight="1" x14ac:dyDescent="0.2">
      <c r="A25" s="734" t="s">
        <v>549</v>
      </c>
      <c r="B25" s="729">
        <v>382</v>
      </c>
      <c r="C25" s="730">
        <f t="shared" si="6"/>
        <v>0.6669460157832251</v>
      </c>
      <c r="D25" s="729" t="s">
        <v>210</v>
      </c>
      <c r="E25" s="729" t="s">
        <v>210</v>
      </c>
      <c r="F25" s="729">
        <v>1</v>
      </c>
      <c r="G25" s="730">
        <f t="shared" si="1"/>
        <v>1.6807570129586365E-3</v>
      </c>
      <c r="H25" s="731" t="s">
        <v>210</v>
      </c>
      <c r="I25" s="729" t="s">
        <v>210</v>
      </c>
      <c r="J25" s="731" t="s">
        <v>210</v>
      </c>
      <c r="K25" s="731" t="s">
        <v>210</v>
      </c>
      <c r="L25" s="731" t="s">
        <v>210</v>
      </c>
      <c r="M25" s="731" t="s">
        <v>210</v>
      </c>
    </row>
  </sheetData>
  <mergeCells count="8">
    <mergeCell ref="A1:M1"/>
    <mergeCell ref="A2:A4"/>
    <mergeCell ref="B2:I2"/>
    <mergeCell ref="J2:M2"/>
    <mergeCell ref="B3:E3"/>
    <mergeCell ref="F3:I3"/>
    <mergeCell ref="J3:K3"/>
    <mergeCell ref="L3:M3"/>
  </mergeCells>
  <printOptions horizontalCentered="1"/>
  <pageMargins left="0.39370078740157483" right="0.39370078740157483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12"/>
  <sheetViews>
    <sheetView topLeftCell="A7" zoomScaleNormal="100" workbookViewId="0">
      <selection activeCell="C8" sqref="C8"/>
    </sheetView>
  </sheetViews>
  <sheetFormatPr defaultRowHeight="12.75" x14ac:dyDescent="0.2"/>
  <cols>
    <col min="1" max="1" width="59.7109375" customWidth="1"/>
    <col min="2" max="2" width="15.28515625" customWidth="1"/>
    <col min="3" max="3" width="15.7109375" customWidth="1"/>
    <col min="235" max="235" width="58.5703125" customWidth="1"/>
    <col min="236" max="236" width="15.28515625" customWidth="1"/>
    <col min="237" max="237" width="15.7109375" customWidth="1"/>
    <col min="242" max="242" width="11.28515625" customWidth="1"/>
    <col min="491" max="491" width="58.5703125" customWidth="1"/>
    <col min="492" max="492" width="15.28515625" customWidth="1"/>
    <col min="493" max="493" width="15.7109375" customWidth="1"/>
    <col min="498" max="498" width="11.28515625" customWidth="1"/>
    <col min="747" max="747" width="58.5703125" customWidth="1"/>
    <col min="748" max="748" width="15.28515625" customWidth="1"/>
    <col min="749" max="749" width="15.7109375" customWidth="1"/>
    <col min="754" max="754" width="11.28515625" customWidth="1"/>
    <col min="1003" max="1003" width="58.5703125" customWidth="1"/>
    <col min="1004" max="1004" width="15.28515625" customWidth="1"/>
    <col min="1005" max="1005" width="15.7109375" customWidth="1"/>
    <col min="1010" max="1010" width="11.28515625" customWidth="1"/>
    <col min="1259" max="1259" width="58.5703125" customWidth="1"/>
    <col min="1260" max="1260" width="15.28515625" customWidth="1"/>
    <col min="1261" max="1261" width="15.7109375" customWidth="1"/>
    <col min="1266" max="1266" width="11.28515625" customWidth="1"/>
    <col min="1515" max="1515" width="58.5703125" customWidth="1"/>
    <col min="1516" max="1516" width="15.28515625" customWidth="1"/>
    <col min="1517" max="1517" width="15.7109375" customWidth="1"/>
    <col min="1522" max="1522" width="11.28515625" customWidth="1"/>
    <col min="1771" max="1771" width="58.5703125" customWidth="1"/>
    <col min="1772" max="1772" width="15.28515625" customWidth="1"/>
    <col min="1773" max="1773" width="15.7109375" customWidth="1"/>
    <col min="1778" max="1778" width="11.28515625" customWidth="1"/>
    <col min="2027" max="2027" width="58.5703125" customWidth="1"/>
    <col min="2028" max="2028" width="15.28515625" customWidth="1"/>
    <col min="2029" max="2029" width="15.7109375" customWidth="1"/>
    <col min="2034" max="2034" width="11.28515625" customWidth="1"/>
    <col min="2283" max="2283" width="58.5703125" customWidth="1"/>
    <col min="2284" max="2284" width="15.28515625" customWidth="1"/>
    <col min="2285" max="2285" width="15.7109375" customWidth="1"/>
    <col min="2290" max="2290" width="11.28515625" customWidth="1"/>
    <col min="2539" max="2539" width="58.5703125" customWidth="1"/>
    <col min="2540" max="2540" width="15.28515625" customWidth="1"/>
    <col min="2541" max="2541" width="15.7109375" customWidth="1"/>
    <col min="2546" max="2546" width="11.28515625" customWidth="1"/>
    <col min="2795" max="2795" width="58.5703125" customWidth="1"/>
    <col min="2796" max="2796" width="15.28515625" customWidth="1"/>
    <col min="2797" max="2797" width="15.7109375" customWidth="1"/>
    <col min="2802" max="2802" width="11.28515625" customWidth="1"/>
    <col min="3051" max="3051" width="58.5703125" customWidth="1"/>
    <col min="3052" max="3052" width="15.28515625" customWidth="1"/>
    <col min="3053" max="3053" width="15.7109375" customWidth="1"/>
    <col min="3058" max="3058" width="11.28515625" customWidth="1"/>
    <col min="3307" max="3307" width="58.5703125" customWidth="1"/>
    <col min="3308" max="3308" width="15.28515625" customWidth="1"/>
    <col min="3309" max="3309" width="15.7109375" customWidth="1"/>
    <col min="3314" max="3314" width="11.28515625" customWidth="1"/>
    <col min="3563" max="3563" width="58.5703125" customWidth="1"/>
    <col min="3564" max="3564" width="15.28515625" customWidth="1"/>
    <col min="3565" max="3565" width="15.7109375" customWidth="1"/>
    <col min="3570" max="3570" width="11.28515625" customWidth="1"/>
    <col min="3819" max="3819" width="58.5703125" customWidth="1"/>
    <col min="3820" max="3820" width="15.28515625" customWidth="1"/>
    <col min="3821" max="3821" width="15.7109375" customWidth="1"/>
    <col min="3826" max="3826" width="11.28515625" customWidth="1"/>
    <col min="4075" max="4075" width="58.5703125" customWidth="1"/>
    <col min="4076" max="4076" width="15.28515625" customWidth="1"/>
    <col min="4077" max="4077" width="15.7109375" customWidth="1"/>
    <col min="4082" max="4082" width="11.28515625" customWidth="1"/>
    <col min="4331" max="4331" width="58.5703125" customWidth="1"/>
    <col min="4332" max="4332" width="15.28515625" customWidth="1"/>
    <col min="4333" max="4333" width="15.7109375" customWidth="1"/>
    <col min="4338" max="4338" width="11.28515625" customWidth="1"/>
    <col min="4587" max="4587" width="58.5703125" customWidth="1"/>
    <col min="4588" max="4588" width="15.28515625" customWidth="1"/>
    <col min="4589" max="4589" width="15.7109375" customWidth="1"/>
    <col min="4594" max="4594" width="11.28515625" customWidth="1"/>
    <col min="4843" max="4843" width="58.5703125" customWidth="1"/>
    <col min="4844" max="4844" width="15.28515625" customWidth="1"/>
    <col min="4845" max="4845" width="15.7109375" customWidth="1"/>
    <col min="4850" max="4850" width="11.28515625" customWidth="1"/>
    <col min="5099" max="5099" width="58.5703125" customWidth="1"/>
    <col min="5100" max="5100" width="15.28515625" customWidth="1"/>
    <col min="5101" max="5101" width="15.7109375" customWidth="1"/>
    <col min="5106" max="5106" width="11.28515625" customWidth="1"/>
    <col min="5355" max="5355" width="58.5703125" customWidth="1"/>
    <col min="5356" max="5356" width="15.28515625" customWidth="1"/>
    <col min="5357" max="5357" width="15.7109375" customWidth="1"/>
    <col min="5362" max="5362" width="11.28515625" customWidth="1"/>
    <col min="5611" max="5611" width="58.5703125" customWidth="1"/>
    <col min="5612" max="5612" width="15.28515625" customWidth="1"/>
    <col min="5613" max="5613" width="15.7109375" customWidth="1"/>
    <col min="5618" max="5618" width="11.28515625" customWidth="1"/>
    <col min="5867" max="5867" width="58.5703125" customWidth="1"/>
    <col min="5868" max="5868" width="15.28515625" customWidth="1"/>
    <col min="5869" max="5869" width="15.7109375" customWidth="1"/>
    <col min="5874" max="5874" width="11.28515625" customWidth="1"/>
    <col min="6123" max="6123" width="58.5703125" customWidth="1"/>
    <col min="6124" max="6124" width="15.28515625" customWidth="1"/>
    <col min="6125" max="6125" width="15.7109375" customWidth="1"/>
    <col min="6130" max="6130" width="11.28515625" customWidth="1"/>
    <col min="6379" max="6379" width="58.5703125" customWidth="1"/>
    <col min="6380" max="6380" width="15.28515625" customWidth="1"/>
    <col min="6381" max="6381" width="15.7109375" customWidth="1"/>
    <col min="6386" max="6386" width="11.28515625" customWidth="1"/>
    <col min="6635" max="6635" width="58.5703125" customWidth="1"/>
    <col min="6636" max="6636" width="15.28515625" customWidth="1"/>
    <col min="6637" max="6637" width="15.7109375" customWidth="1"/>
    <col min="6642" max="6642" width="11.28515625" customWidth="1"/>
    <col min="6891" max="6891" width="58.5703125" customWidth="1"/>
    <col min="6892" max="6892" width="15.28515625" customWidth="1"/>
    <col min="6893" max="6893" width="15.7109375" customWidth="1"/>
    <col min="6898" max="6898" width="11.28515625" customWidth="1"/>
    <col min="7147" max="7147" width="58.5703125" customWidth="1"/>
    <col min="7148" max="7148" width="15.28515625" customWidth="1"/>
    <col min="7149" max="7149" width="15.7109375" customWidth="1"/>
    <col min="7154" max="7154" width="11.28515625" customWidth="1"/>
    <col min="7403" max="7403" width="58.5703125" customWidth="1"/>
    <col min="7404" max="7404" width="15.28515625" customWidth="1"/>
    <col min="7405" max="7405" width="15.7109375" customWidth="1"/>
    <col min="7410" max="7410" width="11.28515625" customWidth="1"/>
    <col min="7659" max="7659" width="58.5703125" customWidth="1"/>
    <col min="7660" max="7660" width="15.28515625" customWidth="1"/>
    <col min="7661" max="7661" width="15.7109375" customWidth="1"/>
    <col min="7666" max="7666" width="11.28515625" customWidth="1"/>
    <col min="7915" max="7915" width="58.5703125" customWidth="1"/>
    <col min="7916" max="7916" width="15.28515625" customWidth="1"/>
    <col min="7917" max="7917" width="15.7109375" customWidth="1"/>
    <col min="7922" max="7922" width="11.28515625" customWidth="1"/>
    <col min="8171" max="8171" width="58.5703125" customWidth="1"/>
    <col min="8172" max="8172" width="15.28515625" customWidth="1"/>
    <col min="8173" max="8173" width="15.7109375" customWidth="1"/>
    <col min="8178" max="8178" width="11.28515625" customWidth="1"/>
    <col min="8427" max="8427" width="58.5703125" customWidth="1"/>
    <col min="8428" max="8428" width="15.28515625" customWidth="1"/>
    <col min="8429" max="8429" width="15.7109375" customWidth="1"/>
    <col min="8434" max="8434" width="11.28515625" customWidth="1"/>
    <col min="8683" max="8683" width="58.5703125" customWidth="1"/>
    <col min="8684" max="8684" width="15.28515625" customWidth="1"/>
    <col min="8685" max="8685" width="15.7109375" customWidth="1"/>
    <col min="8690" max="8690" width="11.28515625" customWidth="1"/>
    <col min="8939" max="8939" width="58.5703125" customWidth="1"/>
    <col min="8940" max="8940" width="15.28515625" customWidth="1"/>
    <col min="8941" max="8941" width="15.7109375" customWidth="1"/>
    <col min="8946" max="8946" width="11.28515625" customWidth="1"/>
    <col min="9195" max="9195" width="58.5703125" customWidth="1"/>
    <col min="9196" max="9196" width="15.28515625" customWidth="1"/>
    <col min="9197" max="9197" width="15.7109375" customWidth="1"/>
    <col min="9202" max="9202" width="11.28515625" customWidth="1"/>
    <col min="9451" max="9451" width="58.5703125" customWidth="1"/>
    <col min="9452" max="9452" width="15.28515625" customWidth="1"/>
    <col min="9453" max="9453" width="15.7109375" customWidth="1"/>
    <col min="9458" max="9458" width="11.28515625" customWidth="1"/>
    <col min="9707" max="9707" width="58.5703125" customWidth="1"/>
    <col min="9708" max="9708" width="15.28515625" customWidth="1"/>
    <col min="9709" max="9709" width="15.7109375" customWidth="1"/>
    <col min="9714" max="9714" width="11.28515625" customWidth="1"/>
    <col min="9963" max="9963" width="58.5703125" customWidth="1"/>
    <col min="9964" max="9964" width="15.28515625" customWidth="1"/>
    <col min="9965" max="9965" width="15.7109375" customWidth="1"/>
    <col min="9970" max="9970" width="11.28515625" customWidth="1"/>
    <col min="10219" max="10219" width="58.5703125" customWidth="1"/>
    <col min="10220" max="10220" width="15.28515625" customWidth="1"/>
    <col min="10221" max="10221" width="15.7109375" customWidth="1"/>
    <col min="10226" max="10226" width="11.28515625" customWidth="1"/>
    <col min="10475" max="10475" width="58.5703125" customWidth="1"/>
    <col min="10476" max="10476" width="15.28515625" customWidth="1"/>
    <col min="10477" max="10477" width="15.7109375" customWidth="1"/>
    <col min="10482" max="10482" width="11.28515625" customWidth="1"/>
    <col min="10731" max="10731" width="58.5703125" customWidth="1"/>
    <col min="10732" max="10732" width="15.28515625" customWidth="1"/>
    <col min="10733" max="10733" width="15.7109375" customWidth="1"/>
    <col min="10738" max="10738" width="11.28515625" customWidth="1"/>
    <col min="10987" max="10987" width="58.5703125" customWidth="1"/>
    <col min="10988" max="10988" width="15.28515625" customWidth="1"/>
    <col min="10989" max="10989" width="15.7109375" customWidth="1"/>
    <col min="10994" max="10994" width="11.28515625" customWidth="1"/>
    <col min="11243" max="11243" width="58.5703125" customWidth="1"/>
    <col min="11244" max="11244" width="15.28515625" customWidth="1"/>
    <col min="11245" max="11245" width="15.7109375" customWidth="1"/>
    <col min="11250" max="11250" width="11.28515625" customWidth="1"/>
    <col min="11499" max="11499" width="58.5703125" customWidth="1"/>
    <col min="11500" max="11500" width="15.28515625" customWidth="1"/>
    <col min="11501" max="11501" width="15.7109375" customWidth="1"/>
    <col min="11506" max="11506" width="11.28515625" customWidth="1"/>
    <col min="11755" max="11755" width="58.5703125" customWidth="1"/>
    <col min="11756" max="11756" width="15.28515625" customWidth="1"/>
    <col min="11757" max="11757" width="15.7109375" customWidth="1"/>
    <col min="11762" max="11762" width="11.28515625" customWidth="1"/>
    <col min="12011" max="12011" width="58.5703125" customWidth="1"/>
    <col min="12012" max="12012" width="15.28515625" customWidth="1"/>
    <col min="12013" max="12013" width="15.7109375" customWidth="1"/>
    <col min="12018" max="12018" width="11.28515625" customWidth="1"/>
    <col min="12267" max="12267" width="58.5703125" customWidth="1"/>
    <col min="12268" max="12268" width="15.28515625" customWidth="1"/>
    <col min="12269" max="12269" width="15.7109375" customWidth="1"/>
    <col min="12274" max="12274" width="11.28515625" customWidth="1"/>
    <col min="12523" max="12523" width="58.5703125" customWidth="1"/>
    <col min="12524" max="12524" width="15.28515625" customWidth="1"/>
    <col min="12525" max="12525" width="15.7109375" customWidth="1"/>
    <col min="12530" max="12530" width="11.28515625" customWidth="1"/>
    <col min="12779" max="12779" width="58.5703125" customWidth="1"/>
    <col min="12780" max="12780" width="15.28515625" customWidth="1"/>
    <col min="12781" max="12781" width="15.7109375" customWidth="1"/>
    <col min="12786" max="12786" width="11.28515625" customWidth="1"/>
    <col min="13035" max="13035" width="58.5703125" customWidth="1"/>
    <col min="13036" max="13036" width="15.28515625" customWidth="1"/>
    <col min="13037" max="13037" width="15.7109375" customWidth="1"/>
    <col min="13042" max="13042" width="11.28515625" customWidth="1"/>
    <col min="13291" max="13291" width="58.5703125" customWidth="1"/>
    <col min="13292" max="13292" width="15.28515625" customWidth="1"/>
    <col min="13293" max="13293" width="15.7109375" customWidth="1"/>
    <col min="13298" max="13298" width="11.28515625" customWidth="1"/>
    <col min="13547" max="13547" width="58.5703125" customWidth="1"/>
    <col min="13548" max="13548" width="15.28515625" customWidth="1"/>
    <col min="13549" max="13549" width="15.7109375" customWidth="1"/>
    <col min="13554" max="13554" width="11.28515625" customWidth="1"/>
    <col min="13803" max="13803" width="58.5703125" customWidth="1"/>
    <col min="13804" max="13804" width="15.28515625" customWidth="1"/>
    <col min="13805" max="13805" width="15.7109375" customWidth="1"/>
    <col min="13810" max="13810" width="11.28515625" customWidth="1"/>
    <col min="14059" max="14059" width="58.5703125" customWidth="1"/>
    <col min="14060" max="14060" width="15.28515625" customWidth="1"/>
    <col min="14061" max="14061" width="15.7109375" customWidth="1"/>
    <col min="14066" max="14066" width="11.28515625" customWidth="1"/>
    <col min="14315" max="14315" width="58.5703125" customWidth="1"/>
    <col min="14316" max="14316" width="15.28515625" customWidth="1"/>
    <col min="14317" max="14317" width="15.7109375" customWidth="1"/>
    <col min="14322" max="14322" width="11.28515625" customWidth="1"/>
    <col min="14571" max="14571" width="58.5703125" customWidth="1"/>
    <col min="14572" max="14572" width="15.28515625" customWidth="1"/>
    <col min="14573" max="14573" width="15.7109375" customWidth="1"/>
    <col min="14578" max="14578" width="11.28515625" customWidth="1"/>
    <col min="14827" max="14827" width="58.5703125" customWidth="1"/>
    <col min="14828" max="14828" width="15.28515625" customWidth="1"/>
    <col min="14829" max="14829" width="15.7109375" customWidth="1"/>
    <col min="14834" max="14834" width="11.28515625" customWidth="1"/>
    <col min="15083" max="15083" width="58.5703125" customWidth="1"/>
    <col min="15084" max="15084" width="15.28515625" customWidth="1"/>
    <col min="15085" max="15085" width="15.7109375" customWidth="1"/>
    <col min="15090" max="15090" width="11.28515625" customWidth="1"/>
    <col min="15339" max="15339" width="58.5703125" customWidth="1"/>
    <col min="15340" max="15340" width="15.28515625" customWidth="1"/>
    <col min="15341" max="15341" width="15.7109375" customWidth="1"/>
    <col min="15346" max="15346" width="11.28515625" customWidth="1"/>
    <col min="15595" max="15595" width="58.5703125" customWidth="1"/>
    <col min="15596" max="15596" width="15.28515625" customWidth="1"/>
    <col min="15597" max="15597" width="15.7109375" customWidth="1"/>
    <col min="15602" max="15602" width="11.28515625" customWidth="1"/>
    <col min="15851" max="15851" width="58.5703125" customWidth="1"/>
    <col min="15852" max="15852" width="15.28515625" customWidth="1"/>
    <col min="15853" max="15853" width="15.7109375" customWidth="1"/>
    <col min="15858" max="15858" width="11.28515625" customWidth="1"/>
    <col min="16107" max="16107" width="58.5703125" customWidth="1"/>
    <col min="16108" max="16108" width="15.28515625" customWidth="1"/>
    <col min="16109" max="16109" width="15.7109375" customWidth="1"/>
    <col min="16114" max="16114" width="11.28515625" customWidth="1"/>
  </cols>
  <sheetData>
    <row r="1" spans="1:3" ht="26.45" customHeight="1" x14ac:dyDescent="0.2">
      <c r="A1" s="1345" t="s">
        <v>550</v>
      </c>
      <c r="B1" s="1345"/>
      <c r="C1" s="1345"/>
    </row>
    <row r="2" spans="1:3" ht="29.45" customHeight="1" x14ac:dyDescent="0.2">
      <c r="A2" s="1341" t="s">
        <v>1823</v>
      </c>
      <c r="B2" s="1341"/>
      <c r="C2" s="1341"/>
    </row>
    <row r="3" spans="1:3" ht="43.9" customHeight="1" x14ac:dyDescent="0.2">
      <c r="A3" s="663" t="s">
        <v>551</v>
      </c>
      <c r="B3" s="662">
        <v>2023</v>
      </c>
      <c r="C3" s="662">
        <v>2024</v>
      </c>
    </row>
    <row r="4" spans="1:3" ht="43.9" customHeight="1" x14ac:dyDescent="0.2">
      <c r="A4" s="735" t="s">
        <v>552</v>
      </c>
      <c r="B4" s="663">
        <v>57276</v>
      </c>
      <c r="C4" s="663">
        <v>59497</v>
      </c>
    </row>
    <row r="5" spans="1:3" ht="43.9" customHeight="1" x14ac:dyDescent="0.2">
      <c r="A5" s="735" t="s">
        <v>553</v>
      </c>
      <c r="B5" s="663">
        <v>56831</v>
      </c>
      <c r="C5" s="663">
        <v>57943</v>
      </c>
    </row>
    <row r="6" spans="1:3" ht="43.9" customHeight="1" x14ac:dyDescent="0.2">
      <c r="A6" s="736" t="s">
        <v>554</v>
      </c>
      <c r="B6" s="662">
        <v>100.7</v>
      </c>
      <c r="C6" s="662">
        <v>102.7</v>
      </c>
    </row>
    <row r="7" spans="1:3" ht="43.9" customHeight="1" x14ac:dyDescent="0.2">
      <c r="A7" s="737" t="s">
        <v>555</v>
      </c>
      <c r="B7" s="663">
        <v>61069</v>
      </c>
      <c r="C7" s="663">
        <v>54016</v>
      </c>
    </row>
    <row r="8" spans="1:3" ht="43.9" customHeight="1" x14ac:dyDescent="0.2">
      <c r="A8" s="736" t="s">
        <v>556</v>
      </c>
      <c r="B8" s="664">
        <v>93.1</v>
      </c>
      <c r="C8" s="664">
        <v>107.2</v>
      </c>
    </row>
    <row r="9" spans="1:3" ht="43.9" customHeight="1" x14ac:dyDescent="0.2">
      <c r="A9" s="738" t="s">
        <v>557</v>
      </c>
      <c r="B9" s="663">
        <v>73</v>
      </c>
      <c r="C9" s="663">
        <v>77</v>
      </c>
    </row>
    <row r="10" spans="1:3" ht="43.9" customHeight="1" x14ac:dyDescent="0.2">
      <c r="A10" s="736" t="s">
        <v>558</v>
      </c>
      <c r="B10" s="662">
        <v>0.13</v>
      </c>
      <c r="C10" s="662">
        <v>0.13</v>
      </c>
    </row>
    <row r="11" spans="1:3" ht="43.9" customHeight="1" x14ac:dyDescent="0.2">
      <c r="A11" s="735" t="s">
        <v>559</v>
      </c>
      <c r="B11" s="663">
        <v>1072</v>
      </c>
      <c r="C11" s="663">
        <v>1015</v>
      </c>
    </row>
    <row r="12" spans="1:3" ht="43.9" customHeight="1" x14ac:dyDescent="0.2">
      <c r="A12" s="736" t="s">
        <v>560</v>
      </c>
      <c r="B12" s="662">
        <v>1.89</v>
      </c>
      <c r="C12" s="662">
        <v>1.75</v>
      </c>
    </row>
  </sheetData>
  <mergeCells count="2">
    <mergeCell ref="A1:C1"/>
    <mergeCell ref="A2:C2"/>
  </mergeCells>
  <printOptions horizontalCentered="1"/>
  <pageMargins left="0.39370078740157483" right="0.39370078740157483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8"/>
  <sheetViews>
    <sheetView zoomScaleNormal="100" workbookViewId="0">
      <selection sqref="A1:M1"/>
    </sheetView>
  </sheetViews>
  <sheetFormatPr defaultRowHeight="12.75" x14ac:dyDescent="0.2"/>
  <cols>
    <col min="1" max="1" width="37.28515625" customWidth="1"/>
    <col min="2" max="2" width="8" customWidth="1"/>
    <col min="3" max="3" width="8.28515625" customWidth="1"/>
    <col min="4" max="4" width="8.42578125" customWidth="1"/>
    <col min="5" max="5" width="8" customWidth="1"/>
    <col min="6" max="6" width="8.140625" customWidth="1"/>
    <col min="7" max="7" width="8.42578125" customWidth="1"/>
    <col min="8" max="8" width="8" customWidth="1"/>
    <col min="9" max="9" width="8.140625" customWidth="1"/>
    <col min="10" max="10" width="8.42578125" customWidth="1"/>
    <col min="11" max="11" width="8" customWidth="1"/>
    <col min="12" max="12" width="8.140625" customWidth="1"/>
    <col min="13" max="13" width="8.42578125" customWidth="1"/>
    <col min="257" max="257" width="37.28515625" customWidth="1"/>
    <col min="258" max="258" width="8" customWidth="1"/>
    <col min="259" max="259" width="8.28515625" customWidth="1"/>
    <col min="260" max="260" width="8.42578125" customWidth="1"/>
    <col min="261" max="261" width="8" customWidth="1"/>
    <col min="262" max="262" width="8.140625" customWidth="1"/>
    <col min="263" max="263" width="8.42578125" customWidth="1"/>
    <col min="264" max="264" width="8" customWidth="1"/>
    <col min="265" max="265" width="8.140625" customWidth="1"/>
    <col min="266" max="266" width="8.42578125" customWidth="1"/>
    <col min="267" max="267" width="8" customWidth="1"/>
    <col min="268" max="268" width="8.140625" customWidth="1"/>
    <col min="269" max="269" width="8.42578125" customWidth="1"/>
    <col min="513" max="513" width="37.28515625" customWidth="1"/>
    <col min="514" max="514" width="8" customWidth="1"/>
    <col min="515" max="515" width="8.28515625" customWidth="1"/>
    <col min="516" max="516" width="8.42578125" customWidth="1"/>
    <col min="517" max="517" width="8" customWidth="1"/>
    <col min="518" max="518" width="8.140625" customWidth="1"/>
    <col min="519" max="519" width="8.42578125" customWidth="1"/>
    <col min="520" max="520" width="8" customWidth="1"/>
    <col min="521" max="521" width="8.140625" customWidth="1"/>
    <col min="522" max="522" width="8.42578125" customWidth="1"/>
    <col min="523" max="523" width="8" customWidth="1"/>
    <col min="524" max="524" width="8.140625" customWidth="1"/>
    <col min="525" max="525" width="8.42578125" customWidth="1"/>
    <col min="769" max="769" width="37.28515625" customWidth="1"/>
    <col min="770" max="770" width="8" customWidth="1"/>
    <col min="771" max="771" width="8.28515625" customWidth="1"/>
    <col min="772" max="772" width="8.42578125" customWidth="1"/>
    <col min="773" max="773" width="8" customWidth="1"/>
    <col min="774" max="774" width="8.140625" customWidth="1"/>
    <col min="775" max="775" width="8.42578125" customWidth="1"/>
    <col min="776" max="776" width="8" customWidth="1"/>
    <col min="777" max="777" width="8.140625" customWidth="1"/>
    <col min="778" max="778" width="8.42578125" customWidth="1"/>
    <col min="779" max="779" width="8" customWidth="1"/>
    <col min="780" max="780" width="8.140625" customWidth="1"/>
    <col min="781" max="781" width="8.42578125" customWidth="1"/>
    <col min="1025" max="1025" width="37.28515625" customWidth="1"/>
    <col min="1026" max="1026" width="8" customWidth="1"/>
    <col min="1027" max="1027" width="8.28515625" customWidth="1"/>
    <col min="1028" max="1028" width="8.42578125" customWidth="1"/>
    <col min="1029" max="1029" width="8" customWidth="1"/>
    <col min="1030" max="1030" width="8.140625" customWidth="1"/>
    <col min="1031" max="1031" width="8.42578125" customWidth="1"/>
    <col min="1032" max="1032" width="8" customWidth="1"/>
    <col min="1033" max="1033" width="8.140625" customWidth="1"/>
    <col min="1034" max="1034" width="8.42578125" customWidth="1"/>
    <col min="1035" max="1035" width="8" customWidth="1"/>
    <col min="1036" max="1036" width="8.140625" customWidth="1"/>
    <col min="1037" max="1037" width="8.42578125" customWidth="1"/>
    <col min="1281" max="1281" width="37.28515625" customWidth="1"/>
    <col min="1282" max="1282" width="8" customWidth="1"/>
    <col min="1283" max="1283" width="8.28515625" customWidth="1"/>
    <col min="1284" max="1284" width="8.42578125" customWidth="1"/>
    <col min="1285" max="1285" width="8" customWidth="1"/>
    <col min="1286" max="1286" width="8.140625" customWidth="1"/>
    <col min="1287" max="1287" width="8.42578125" customWidth="1"/>
    <col min="1288" max="1288" width="8" customWidth="1"/>
    <col min="1289" max="1289" width="8.140625" customWidth="1"/>
    <col min="1290" max="1290" width="8.42578125" customWidth="1"/>
    <col min="1291" max="1291" width="8" customWidth="1"/>
    <col min="1292" max="1292" width="8.140625" customWidth="1"/>
    <col min="1293" max="1293" width="8.42578125" customWidth="1"/>
    <col min="1537" max="1537" width="37.28515625" customWidth="1"/>
    <col min="1538" max="1538" width="8" customWidth="1"/>
    <col min="1539" max="1539" width="8.28515625" customWidth="1"/>
    <col min="1540" max="1540" width="8.42578125" customWidth="1"/>
    <col min="1541" max="1541" width="8" customWidth="1"/>
    <col min="1542" max="1542" width="8.140625" customWidth="1"/>
    <col min="1543" max="1543" width="8.42578125" customWidth="1"/>
    <col min="1544" max="1544" width="8" customWidth="1"/>
    <col min="1545" max="1545" width="8.140625" customWidth="1"/>
    <col min="1546" max="1546" width="8.42578125" customWidth="1"/>
    <col min="1547" max="1547" width="8" customWidth="1"/>
    <col min="1548" max="1548" width="8.140625" customWidth="1"/>
    <col min="1549" max="1549" width="8.42578125" customWidth="1"/>
    <col min="1793" max="1793" width="37.28515625" customWidth="1"/>
    <col min="1794" max="1794" width="8" customWidth="1"/>
    <col min="1795" max="1795" width="8.28515625" customWidth="1"/>
    <col min="1796" max="1796" width="8.42578125" customWidth="1"/>
    <col min="1797" max="1797" width="8" customWidth="1"/>
    <col min="1798" max="1798" width="8.140625" customWidth="1"/>
    <col min="1799" max="1799" width="8.42578125" customWidth="1"/>
    <col min="1800" max="1800" width="8" customWidth="1"/>
    <col min="1801" max="1801" width="8.140625" customWidth="1"/>
    <col min="1802" max="1802" width="8.42578125" customWidth="1"/>
    <col min="1803" max="1803" width="8" customWidth="1"/>
    <col min="1804" max="1804" width="8.140625" customWidth="1"/>
    <col min="1805" max="1805" width="8.42578125" customWidth="1"/>
    <col min="2049" max="2049" width="37.28515625" customWidth="1"/>
    <col min="2050" max="2050" width="8" customWidth="1"/>
    <col min="2051" max="2051" width="8.28515625" customWidth="1"/>
    <col min="2052" max="2052" width="8.42578125" customWidth="1"/>
    <col min="2053" max="2053" width="8" customWidth="1"/>
    <col min="2054" max="2054" width="8.140625" customWidth="1"/>
    <col min="2055" max="2055" width="8.42578125" customWidth="1"/>
    <col min="2056" max="2056" width="8" customWidth="1"/>
    <col min="2057" max="2057" width="8.140625" customWidth="1"/>
    <col min="2058" max="2058" width="8.42578125" customWidth="1"/>
    <col min="2059" max="2059" width="8" customWidth="1"/>
    <col min="2060" max="2060" width="8.140625" customWidth="1"/>
    <col min="2061" max="2061" width="8.42578125" customWidth="1"/>
    <col min="2305" max="2305" width="37.28515625" customWidth="1"/>
    <col min="2306" max="2306" width="8" customWidth="1"/>
    <col min="2307" max="2307" width="8.28515625" customWidth="1"/>
    <col min="2308" max="2308" width="8.42578125" customWidth="1"/>
    <col min="2309" max="2309" width="8" customWidth="1"/>
    <col min="2310" max="2310" width="8.140625" customWidth="1"/>
    <col min="2311" max="2311" width="8.42578125" customWidth="1"/>
    <col min="2312" max="2312" width="8" customWidth="1"/>
    <col min="2313" max="2313" width="8.140625" customWidth="1"/>
    <col min="2314" max="2314" width="8.42578125" customWidth="1"/>
    <col min="2315" max="2315" width="8" customWidth="1"/>
    <col min="2316" max="2316" width="8.140625" customWidth="1"/>
    <col min="2317" max="2317" width="8.42578125" customWidth="1"/>
    <col min="2561" max="2561" width="37.28515625" customWidth="1"/>
    <col min="2562" max="2562" width="8" customWidth="1"/>
    <col min="2563" max="2563" width="8.28515625" customWidth="1"/>
    <col min="2564" max="2564" width="8.42578125" customWidth="1"/>
    <col min="2565" max="2565" width="8" customWidth="1"/>
    <col min="2566" max="2566" width="8.140625" customWidth="1"/>
    <col min="2567" max="2567" width="8.42578125" customWidth="1"/>
    <col min="2568" max="2568" width="8" customWidth="1"/>
    <col min="2569" max="2569" width="8.140625" customWidth="1"/>
    <col min="2570" max="2570" width="8.42578125" customWidth="1"/>
    <col min="2571" max="2571" width="8" customWidth="1"/>
    <col min="2572" max="2572" width="8.140625" customWidth="1"/>
    <col min="2573" max="2573" width="8.42578125" customWidth="1"/>
    <col min="2817" max="2817" width="37.28515625" customWidth="1"/>
    <col min="2818" max="2818" width="8" customWidth="1"/>
    <col min="2819" max="2819" width="8.28515625" customWidth="1"/>
    <col min="2820" max="2820" width="8.42578125" customWidth="1"/>
    <col min="2821" max="2821" width="8" customWidth="1"/>
    <col min="2822" max="2822" width="8.140625" customWidth="1"/>
    <col min="2823" max="2823" width="8.42578125" customWidth="1"/>
    <col min="2824" max="2824" width="8" customWidth="1"/>
    <col min="2825" max="2825" width="8.140625" customWidth="1"/>
    <col min="2826" max="2826" width="8.42578125" customWidth="1"/>
    <col min="2827" max="2827" width="8" customWidth="1"/>
    <col min="2828" max="2828" width="8.140625" customWidth="1"/>
    <col min="2829" max="2829" width="8.42578125" customWidth="1"/>
    <col min="3073" max="3073" width="37.28515625" customWidth="1"/>
    <col min="3074" max="3074" width="8" customWidth="1"/>
    <col min="3075" max="3075" width="8.28515625" customWidth="1"/>
    <col min="3076" max="3076" width="8.42578125" customWidth="1"/>
    <col min="3077" max="3077" width="8" customWidth="1"/>
    <col min="3078" max="3078" width="8.140625" customWidth="1"/>
    <col min="3079" max="3079" width="8.42578125" customWidth="1"/>
    <col min="3080" max="3080" width="8" customWidth="1"/>
    <col min="3081" max="3081" width="8.140625" customWidth="1"/>
    <col min="3082" max="3082" width="8.42578125" customWidth="1"/>
    <col min="3083" max="3083" width="8" customWidth="1"/>
    <col min="3084" max="3084" width="8.140625" customWidth="1"/>
    <col min="3085" max="3085" width="8.42578125" customWidth="1"/>
    <col min="3329" max="3329" width="37.28515625" customWidth="1"/>
    <col min="3330" max="3330" width="8" customWidth="1"/>
    <col min="3331" max="3331" width="8.28515625" customWidth="1"/>
    <col min="3332" max="3332" width="8.42578125" customWidth="1"/>
    <col min="3333" max="3333" width="8" customWidth="1"/>
    <col min="3334" max="3334" width="8.140625" customWidth="1"/>
    <col min="3335" max="3335" width="8.42578125" customWidth="1"/>
    <col min="3336" max="3336" width="8" customWidth="1"/>
    <col min="3337" max="3337" width="8.140625" customWidth="1"/>
    <col min="3338" max="3338" width="8.42578125" customWidth="1"/>
    <col min="3339" max="3339" width="8" customWidth="1"/>
    <col min="3340" max="3340" width="8.140625" customWidth="1"/>
    <col min="3341" max="3341" width="8.42578125" customWidth="1"/>
    <col min="3585" max="3585" width="37.28515625" customWidth="1"/>
    <col min="3586" max="3586" width="8" customWidth="1"/>
    <col min="3587" max="3587" width="8.28515625" customWidth="1"/>
    <col min="3588" max="3588" width="8.42578125" customWidth="1"/>
    <col min="3589" max="3589" width="8" customWidth="1"/>
    <col min="3590" max="3590" width="8.140625" customWidth="1"/>
    <col min="3591" max="3591" width="8.42578125" customWidth="1"/>
    <col min="3592" max="3592" width="8" customWidth="1"/>
    <col min="3593" max="3593" width="8.140625" customWidth="1"/>
    <col min="3594" max="3594" width="8.42578125" customWidth="1"/>
    <col min="3595" max="3595" width="8" customWidth="1"/>
    <col min="3596" max="3596" width="8.140625" customWidth="1"/>
    <col min="3597" max="3597" width="8.42578125" customWidth="1"/>
    <col min="3841" max="3841" width="37.28515625" customWidth="1"/>
    <col min="3842" max="3842" width="8" customWidth="1"/>
    <col min="3843" max="3843" width="8.28515625" customWidth="1"/>
    <col min="3844" max="3844" width="8.42578125" customWidth="1"/>
    <col min="3845" max="3845" width="8" customWidth="1"/>
    <col min="3846" max="3846" width="8.140625" customWidth="1"/>
    <col min="3847" max="3847" width="8.42578125" customWidth="1"/>
    <col min="3848" max="3848" width="8" customWidth="1"/>
    <col min="3849" max="3849" width="8.140625" customWidth="1"/>
    <col min="3850" max="3850" width="8.42578125" customWidth="1"/>
    <col min="3851" max="3851" width="8" customWidth="1"/>
    <col min="3852" max="3852" width="8.140625" customWidth="1"/>
    <col min="3853" max="3853" width="8.42578125" customWidth="1"/>
    <col min="4097" max="4097" width="37.28515625" customWidth="1"/>
    <col min="4098" max="4098" width="8" customWidth="1"/>
    <col min="4099" max="4099" width="8.28515625" customWidth="1"/>
    <col min="4100" max="4100" width="8.42578125" customWidth="1"/>
    <col min="4101" max="4101" width="8" customWidth="1"/>
    <col min="4102" max="4102" width="8.140625" customWidth="1"/>
    <col min="4103" max="4103" width="8.42578125" customWidth="1"/>
    <col min="4104" max="4104" width="8" customWidth="1"/>
    <col min="4105" max="4105" width="8.140625" customWidth="1"/>
    <col min="4106" max="4106" width="8.42578125" customWidth="1"/>
    <col min="4107" max="4107" width="8" customWidth="1"/>
    <col min="4108" max="4108" width="8.140625" customWidth="1"/>
    <col min="4109" max="4109" width="8.42578125" customWidth="1"/>
    <col min="4353" max="4353" width="37.28515625" customWidth="1"/>
    <col min="4354" max="4354" width="8" customWidth="1"/>
    <col min="4355" max="4355" width="8.28515625" customWidth="1"/>
    <col min="4356" max="4356" width="8.42578125" customWidth="1"/>
    <col min="4357" max="4357" width="8" customWidth="1"/>
    <col min="4358" max="4358" width="8.140625" customWidth="1"/>
    <col min="4359" max="4359" width="8.42578125" customWidth="1"/>
    <col min="4360" max="4360" width="8" customWidth="1"/>
    <col min="4361" max="4361" width="8.140625" customWidth="1"/>
    <col min="4362" max="4362" width="8.42578125" customWidth="1"/>
    <col min="4363" max="4363" width="8" customWidth="1"/>
    <col min="4364" max="4364" width="8.140625" customWidth="1"/>
    <col min="4365" max="4365" width="8.42578125" customWidth="1"/>
    <col min="4609" max="4609" width="37.28515625" customWidth="1"/>
    <col min="4610" max="4610" width="8" customWidth="1"/>
    <col min="4611" max="4611" width="8.28515625" customWidth="1"/>
    <col min="4612" max="4612" width="8.42578125" customWidth="1"/>
    <col min="4613" max="4613" width="8" customWidth="1"/>
    <col min="4614" max="4614" width="8.140625" customWidth="1"/>
    <col min="4615" max="4615" width="8.42578125" customWidth="1"/>
    <col min="4616" max="4616" width="8" customWidth="1"/>
    <col min="4617" max="4617" width="8.140625" customWidth="1"/>
    <col min="4618" max="4618" width="8.42578125" customWidth="1"/>
    <col min="4619" max="4619" width="8" customWidth="1"/>
    <col min="4620" max="4620" width="8.140625" customWidth="1"/>
    <col min="4621" max="4621" width="8.42578125" customWidth="1"/>
    <col min="4865" max="4865" width="37.28515625" customWidth="1"/>
    <col min="4866" max="4866" width="8" customWidth="1"/>
    <col min="4867" max="4867" width="8.28515625" customWidth="1"/>
    <col min="4868" max="4868" width="8.42578125" customWidth="1"/>
    <col min="4869" max="4869" width="8" customWidth="1"/>
    <col min="4870" max="4870" width="8.140625" customWidth="1"/>
    <col min="4871" max="4871" width="8.42578125" customWidth="1"/>
    <col min="4872" max="4872" width="8" customWidth="1"/>
    <col min="4873" max="4873" width="8.140625" customWidth="1"/>
    <col min="4874" max="4874" width="8.42578125" customWidth="1"/>
    <col min="4875" max="4875" width="8" customWidth="1"/>
    <col min="4876" max="4876" width="8.140625" customWidth="1"/>
    <col min="4877" max="4877" width="8.42578125" customWidth="1"/>
    <col min="5121" max="5121" width="37.28515625" customWidth="1"/>
    <col min="5122" max="5122" width="8" customWidth="1"/>
    <col min="5123" max="5123" width="8.28515625" customWidth="1"/>
    <col min="5124" max="5124" width="8.42578125" customWidth="1"/>
    <col min="5125" max="5125" width="8" customWidth="1"/>
    <col min="5126" max="5126" width="8.140625" customWidth="1"/>
    <col min="5127" max="5127" width="8.42578125" customWidth="1"/>
    <col min="5128" max="5128" width="8" customWidth="1"/>
    <col min="5129" max="5129" width="8.140625" customWidth="1"/>
    <col min="5130" max="5130" width="8.42578125" customWidth="1"/>
    <col min="5131" max="5131" width="8" customWidth="1"/>
    <col min="5132" max="5132" width="8.140625" customWidth="1"/>
    <col min="5133" max="5133" width="8.42578125" customWidth="1"/>
    <col min="5377" max="5377" width="37.28515625" customWidth="1"/>
    <col min="5378" max="5378" width="8" customWidth="1"/>
    <col min="5379" max="5379" width="8.28515625" customWidth="1"/>
    <col min="5380" max="5380" width="8.42578125" customWidth="1"/>
    <col min="5381" max="5381" width="8" customWidth="1"/>
    <col min="5382" max="5382" width="8.140625" customWidth="1"/>
    <col min="5383" max="5383" width="8.42578125" customWidth="1"/>
    <col min="5384" max="5384" width="8" customWidth="1"/>
    <col min="5385" max="5385" width="8.140625" customWidth="1"/>
    <col min="5386" max="5386" width="8.42578125" customWidth="1"/>
    <col min="5387" max="5387" width="8" customWidth="1"/>
    <col min="5388" max="5388" width="8.140625" customWidth="1"/>
    <col min="5389" max="5389" width="8.42578125" customWidth="1"/>
    <col min="5633" max="5633" width="37.28515625" customWidth="1"/>
    <col min="5634" max="5634" width="8" customWidth="1"/>
    <col min="5635" max="5635" width="8.28515625" customWidth="1"/>
    <col min="5636" max="5636" width="8.42578125" customWidth="1"/>
    <col min="5637" max="5637" width="8" customWidth="1"/>
    <col min="5638" max="5638" width="8.140625" customWidth="1"/>
    <col min="5639" max="5639" width="8.42578125" customWidth="1"/>
    <col min="5640" max="5640" width="8" customWidth="1"/>
    <col min="5641" max="5641" width="8.140625" customWidth="1"/>
    <col min="5642" max="5642" width="8.42578125" customWidth="1"/>
    <col min="5643" max="5643" width="8" customWidth="1"/>
    <col min="5644" max="5644" width="8.140625" customWidth="1"/>
    <col min="5645" max="5645" width="8.42578125" customWidth="1"/>
    <col min="5889" max="5889" width="37.28515625" customWidth="1"/>
    <col min="5890" max="5890" width="8" customWidth="1"/>
    <col min="5891" max="5891" width="8.28515625" customWidth="1"/>
    <col min="5892" max="5892" width="8.42578125" customWidth="1"/>
    <col min="5893" max="5893" width="8" customWidth="1"/>
    <col min="5894" max="5894" width="8.140625" customWidth="1"/>
    <col min="5895" max="5895" width="8.42578125" customWidth="1"/>
    <col min="5896" max="5896" width="8" customWidth="1"/>
    <col min="5897" max="5897" width="8.140625" customWidth="1"/>
    <col min="5898" max="5898" width="8.42578125" customWidth="1"/>
    <col min="5899" max="5899" width="8" customWidth="1"/>
    <col min="5900" max="5900" width="8.140625" customWidth="1"/>
    <col min="5901" max="5901" width="8.42578125" customWidth="1"/>
    <col min="6145" max="6145" width="37.28515625" customWidth="1"/>
    <col min="6146" max="6146" width="8" customWidth="1"/>
    <col min="6147" max="6147" width="8.28515625" customWidth="1"/>
    <col min="6148" max="6148" width="8.42578125" customWidth="1"/>
    <col min="6149" max="6149" width="8" customWidth="1"/>
    <col min="6150" max="6150" width="8.140625" customWidth="1"/>
    <col min="6151" max="6151" width="8.42578125" customWidth="1"/>
    <col min="6152" max="6152" width="8" customWidth="1"/>
    <col min="6153" max="6153" width="8.140625" customWidth="1"/>
    <col min="6154" max="6154" width="8.42578125" customWidth="1"/>
    <col min="6155" max="6155" width="8" customWidth="1"/>
    <col min="6156" max="6156" width="8.140625" customWidth="1"/>
    <col min="6157" max="6157" width="8.42578125" customWidth="1"/>
    <col min="6401" max="6401" width="37.28515625" customWidth="1"/>
    <col min="6402" max="6402" width="8" customWidth="1"/>
    <col min="6403" max="6403" width="8.28515625" customWidth="1"/>
    <col min="6404" max="6404" width="8.42578125" customWidth="1"/>
    <col min="6405" max="6405" width="8" customWidth="1"/>
    <col min="6406" max="6406" width="8.140625" customWidth="1"/>
    <col min="6407" max="6407" width="8.42578125" customWidth="1"/>
    <col min="6408" max="6408" width="8" customWidth="1"/>
    <col min="6409" max="6409" width="8.140625" customWidth="1"/>
    <col min="6410" max="6410" width="8.42578125" customWidth="1"/>
    <col min="6411" max="6411" width="8" customWidth="1"/>
    <col min="6412" max="6412" width="8.140625" customWidth="1"/>
    <col min="6413" max="6413" width="8.42578125" customWidth="1"/>
    <col min="6657" max="6657" width="37.28515625" customWidth="1"/>
    <col min="6658" max="6658" width="8" customWidth="1"/>
    <col min="6659" max="6659" width="8.28515625" customWidth="1"/>
    <col min="6660" max="6660" width="8.42578125" customWidth="1"/>
    <col min="6661" max="6661" width="8" customWidth="1"/>
    <col min="6662" max="6662" width="8.140625" customWidth="1"/>
    <col min="6663" max="6663" width="8.42578125" customWidth="1"/>
    <col min="6664" max="6664" width="8" customWidth="1"/>
    <col min="6665" max="6665" width="8.140625" customWidth="1"/>
    <col min="6666" max="6666" width="8.42578125" customWidth="1"/>
    <col min="6667" max="6667" width="8" customWidth="1"/>
    <col min="6668" max="6668" width="8.140625" customWidth="1"/>
    <col min="6669" max="6669" width="8.42578125" customWidth="1"/>
    <col min="6913" max="6913" width="37.28515625" customWidth="1"/>
    <col min="6914" max="6914" width="8" customWidth="1"/>
    <col min="6915" max="6915" width="8.28515625" customWidth="1"/>
    <col min="6916" max="6916" width="8.42578125" customWidth="1"/>
    <col min="6917" max="6917" width="8" customWidth="1"/>
    <col min="6918" max="6918" width="8.140625" customWidth="1"/>
    <col min="6919" max="6919" width="8.42578125" customWidth="1"/>
    <col min="6920" max="6920" width="8" customWidth="1"/>
    <col min="6921" max="6921" width="8.140625" customWidth="1"/>
    <col min="6922" max="6922" width="8.42578125" customWidth="1"/>
    <col min="6923" max="6923" width="8" customWidth="1"/>
    <col min="6924" max="6924" width="8.140625" customWidth="1"/>
    <col min="6925" max="6925" width="8.42578125" customWidth="1"/>
    <col min="7169" max="7169" width="37.28515625" customWidth="1"/>
    <col min="7170" max="7170" width="8" customWidth="1"/>
    <col min="7171" max="7171" width="8.28515625" customWidth="1"/>
    <col min="7172" max="7172" width="8.42578125" customWidth="1"/>
    <col min="7173" max="7173" width="8" customWidth="1"/>
    <col min="7174" max="7174" width="8.140625" customWidth="1"/>
    <col min="7175" max="7175" width="8.42578125" customWidth="1"/>
    <col min="7176" max="7176" width="8" customWidth="1"/>
    <col min="7177" max="7177" width="8.140625" customWidth="1"/>
    <col min="7178" max="7178" width="8.42578125" customWidth="1"/>
    <col min="7179" max="7179" width="8" customWidth="1"/>
    <col min="7180" max="7180" width="8.140625" customWidth="1"/>
    <col min="7181" max="7181" width="8.42578125" customWidth="1"/>
    <col min="7425" max="7425" width="37.28515625" customWidth="1"/>
    <col min="7426" max="7426" width="8" customWidth="1"/>
    <col min="7427" max="7427" width="8.28515625" customWidth="1"/>
    <col min="7428" max="7428" width="8.42578125" customWidth="1"/>
    <col min="7429" max="7429" width="8" customWidth="1"/>
    <col min="7430" max="7430" width="8.140625" customWidth="1"/>
    <col min="7431" max="7431" width="8.42578125" customWidth="1"/>
    <col min="7432" max="7432" width="8" customWidth="1"/>
    <col min="7433" max="7433" width="8.140625" customWidth="1"/>
    <col min="7434" max="7434" width="8.42578125" customWidth="1"/>
    <col min="7435" max="7435" width="8" customWidth="1"/>
    <col min="7436" max="7436" width="8.140625" customWidth="1"/>
    <col min="7437" max="7437" width="8.42578125" customWidth="1"/>
    <col min="7681" max="7681" width="37.28515625" customWidth="1"/>
    <col min="7682" max="7682" width="8" customWidth="1"/>
    <col min="7683" max="7683" width="8.28515625" customWidth="1"/>
    <col min="7684" max="7684" width="8.42578125" customWidth="1"/>
    <col min="7685" max="7685" width="8" customWidth="1"/>
    <col min="7686" max="7686" width="8.140625" customWidth="1"/>
    <col min="7687" max="7687" width="8.42578125" customWidth="1"/>
    <col min="7688" max="7688" width="8" customWidth="1"/>
    <col min="7689" max="7689" width="8.140625" customWidth="1"/>
    <col min="7690" max="7690" width="8.42578125" customWidth="1"/>
    <col min="7691" max="7691" width="8" customWidth="1"/>
    <col min="7692" max="7692" width="8.140625" customWidth="1"/>
    <col min="7693" max="7693" width="8.42578125" customWidth="1"/>
    <col min="7937" max="7937" width="37.28515625" customWidth="1"/>
    <col min="7938" max="7938" width="8" customWidth="1"/>
    <col min="7939" max="7939" width="8.28515625" customWidth="1"/>
    <col min="7940" max="7940" width="8.42578125" customWidth="1"/>
    <col min="7941" max="7941" width="8" customWidth="1"/>
    <col min="7942" max="7942" width="8.140625" customWidth="1"/>
    <col min="7943" max="7943" width="8.42578125" customWidth="1"/>
    <col min="7944" max="7944" width="8" customWidth="1"/>
    <col min="7945" max="7945" width="8.140625" customWidth="1"/>
    <col min="7946" max="7946" width="8.42578125" customWidth="1"/>
    <col min="7947" max="7947" width="8" customWidth="1"/>
    <col min="7948" max="7948" width="8.140625" customWidth="1"/>
    <col min="7949" max="7949" width="8.42578125" customWidth="1"/>
    <col min="8193" max="8193" width="37.28515625" customWidth="1"/>
    <col min="8194" max="8194" width="8" customWidth="1"/>
    <col min="8195" max="8195" width="8.28515625" customWidth="1"/>
    <col min="8196" max="8196" width="8.42578125" customWidth="1"/>
    <col min="8197" max="8197" width="8" customWidth="1"/>
    <col min="8198" max="8198" width="8.140625" customWidth="1"/>
    <col min="8199" max="8199" width="8.42578125" customWidth="1"/>
    <col min="8200" max="8200" width="8" customWidth="1"/>
    <col min="8201" max="8201" width="8.140625" customWidth="1"/>
    <col min="8202" max="8202" width="8.42578125" customWidth="1"/>
    <col min="8203" max="8203" width="8" customWidth="1"/>
    <col min="8204" max="8204" width="8.140625" customWidth="1"/>
    <col min="8205" max="8205" width="8.42578125" customWidth="1"/>
    <col min="8449" max="8449" width="37.28515625" customWidth="1"/>
    <col min="8450" max="8450" width="8" customWidth="1"/>
    <col min="8451" max="8451" width="8.28515625" customWidth="1"/>
    <col min="8452" max="8452" width="8.42578125" customWidth="1"/>
    <col min="8453" max="8453" width="8" customWidth="1"/>
    <col min="8454" max="8454" width="8.140625" customWidth="1"/>
    <col min="8455" max="8455" width="8.42578125" customWidth="1"/>
    <col min="8456" max="8456" width="8" customWidth="1"/>
    <col min="8457" max="8457" width="8.140625" customWidth="1"/>
    <col min="8458" max="8458" width="8.42578125" customWidth="1"/>
    <col min="8459" max="8459" width="8" customWidth="1"/>
    <col min="8460" max="8460" width="8.140625" customWidth="1"/>
    <col min="8461" max="8461" width="8.42578125" customWidth="1"/>
    <col min="8705" max="8705" width="37.28515625" customWidth="1"/>
    <col min="8706" max="8706" width="8" customWidth="1"/>
    <col min="8707" max="8707" width="8.28515625" customWidth="1"/>
    <col min="8708" max="8708" width="8.42578125" customWidth="1"/>
    <col min="8709" max="8709" width="8" customWidth="1"/>
    <col min="8710" max="8710" width="8.140625" customWidth="1"/>
    <col min="8711" max="8711" width="8.42578125" customWidth="1"/>
    <col min="8712" max="8712" width="8" customWidth="1"/>
    <col min="8713" max="8713" width="8.140625" customWidth="1"/>
    <col min="8714" max="8714" width="8.42578125" customWidth="1"/>
    <col min="8715" max="8715" width="8" customWidth="1"/>
    <col min="8716" max="8716" width="8.140625" customWidth="1"/>
    <col min="8717" max="8717" width="8.42578125" customWidth="1"/>
    <col min="8961" max="8961" width="37.28515625" customWidth="1"/>
    <col min="8962" max="8962" width="8" customWidth="1"/>
    <col min="8963" max="8963" width="8.28515625" customWidth="1"/>
    <col min="8964" max="8964" width="8.42578125" customWidth="1"/>
    <col min="8965" max="8965" width="8" customWidth="1"/>
    <col min="8966" max="8966" width="8.140625" customWidth="1"/>
    <col min="8967" max="8967" width="8.42578125" customWidth="1"/>
    <col min="8968" max="8968" width="8" customWidth="1"/>
    <col min="8969" max="8969" width="8.140625" customWidth="1"/>
    <col min="8970" max="8970" width="8.42578125" customWidth="1"/>
    <col min="8971" max="8971" width="8" customWidth="1"/>
    <col min="8972" max="8972" width="8.140625" customWidth="1"/>
    <col min="8973" max="8973" width="8.42578125" customWidth="1"/>
    <col min="9217" max="9217" width="37.28515625" customWidth="1"/>
    <col min="9218" max="9218" width="8" customWidth="1"/>
    <col min="9219" max="9219" width="8.28515625" customWidth="1"/>
    <col min="9220" max="9220" width="8.42578125" customWidth="1"/>
    <col min="9221" max="9221" width="8" customWidth="1"/>
    <col min="9222" max="9222" width="8.140625" customWidth="1"/>
    <col min="9223" max="9223" width="8.42578125" customWidth="1"/>
    <col min="9224" max="9224" width="8" customWidth="1"/>
    <col min="9225" max="9225" width="8.140625" customWidth="1"/>
    <col min="9226" max="9226" width="8.42578125" customWidth="1"/>
    <col min="9227" max="9227" width="8" customWidth="1"/>
    <col min="9228" max="9228" width="8.140625" customWidth="1"/>
    <col min="9229" max="9229" width="8.42578125" customWidth="1"/>
    <col min="9473" max="9473" width="37.28515625" customWidth="1"/>
    <col min="9474" max="9474" width="8" customWidth="1"/>
    <col min="9475" max="9475" width="8.28515625" customWidth="1"/>
    <col min="9476" max="9476" width="8.42578125" customWidth="1"/>
    <col min="9477" max="9477" width="8" customWidth="1"/>
    <col min="9478" max="9478" width="8.140625" customWidth="1"/>
    <col min="9479" max="9479" width="8.42578125" customWidth="1"/>
    <col min="9480" max="9480" width="8" customWidth="1"/>
    <col min="9481" max="9481" width="8.140625" customWidth="1"/>
    <col min="9482" max="9482" width="8.42578125" customWidth="1"/>
    <col min="9483" max="9483" width="8" customWidth="1"/>
    <col min="9484" max="9484" width="8.140625" customWidth="1"/>
    <col min="9485" max="9485" width="8.42578125" customWidth="1"/>
    <col min="9729" max="9729" width="37.28515625" customWidth="1"/>
    <col min="9730" max="9730" width="8" customWidth="1"/>
    <col min="9731" max="9731" width="8.28515625" customWidth="1"/>
    <col min="9732" max="9732" width="8.42578125" customWidth="1"/>
    <col min="9733" max="9733" width="8" customWidth="1"/>
    <col min="9734" max="9734" width="8.140625" customWidth="1"/>
    <col min="9735" max="9735" width="8.42578125" customWidth="1"/>
    <col min="9736" max="9736" width="8" customWidth="1"/>
    <col min="9737" max="9737" width="8.140625" customWidth="1"/>
    <col min="9738" max="9738" width="8.42578125" customWidth="1"/>
    <col min="9739" max="9739" width="8" customWidth="1"/>
    <col min="9740" max="9740" width="8.140625" customWidth="1"/>
    <col min="9741" max="9741" width="8.42578125" customWidth="1"/>
    <col min="9985" max="9985" width="37.28515625" customWidth="1"/>
    <col min="9986" max="9986" width="8" customWidth="1"/>
    <col min="9987" max="9987" width="8.28515625" customWidth="1"/>
    <col min="9988" max="9988" width="8.42578125" customWidth="1"/>
    <col min="9989" max="9989" width="8" customWidth="1"/>
    <col min="9990" max="9990" width="8.140625" customWidth="1"/>
    <col min="9991" max="9991" width="8.42578125" customWidth="1"/>
    <col min="9992" max="9992" width="8" customWidth="1"/>
    <col min="9993" max="9993" width="8.140625" customWidth="1"/>
    <col min="9994" max="9994" width="8.42578125" customWidth="1"/>
    <col min="9995" max="9995" width="8" customWidth="1"/>
    <col min="9996" max="9996" width="8.140625" customWidth="1"/>
    <col min="9997" max="9997" width="8.42578125" customWidth="1"/>
    <col min="10241" max="10241" width="37.28515625" customWidth="1"/>
    <col min="10242" max="10242" width="8" customWidth="1"/>
    <col min="10243" max="10243" width="8.28515625" customWidth="1"/>
    <col min="10244" max="10244" width="8.42578125" customWidth="1"/>
    <col min="10245" max="10245" width="8" customWidth="1"/>
    <col min="10246" max="10246" width="8.140625" customWidth="1"/>
    <col min="10247" max="10247" width="8.42578125" customWidth="1"/>
    <col min="10248" max="10248" width="8" customWidth="1"/>
    <col min="10249" max="10249" width="8.140625" customWidth="1"/>
    <col min="10250" max="10250" width="8.42578125" customWidth="1"/>
    <col min="10251" max="10251" width="8" customWidth="1"/>
    <col min="10252" max="10252" width="8.140625" customWidth="1"/>
    <col min="10253" max="10253" width="8.42578125" customWidth="1"/>
    <col min="10497" max="10497" width="37.28515625" customWidth="1"/>
    <col min="10498" max="10498" width="8" customWidth="1"/>
    <col min="10499" max="10499" width="8.28515625" customWidth="1"/>
    <col min="10500" max="10500" width="8.42578125" customWidth="1"/>
    <col min="10501" max="10501" width="8" customWidth="1"/>
    <col min="10502" max="10502" width="8.140625" customWidth="1"/>
    <col min="10503" max="10503" width="8.42578125" customWidth="1"/>
    <col min="10504" max="10504" width="8" customWidth="1"/>
    <col min="10505" max="10505" width="8.140625" customWidth="1"/>
    <col min="10506" max="10506" width="8.42578125" customWidth="1"/>
    <col min="10507" max="10507" width="8" customWidth="1"/>
    <col min="10508" max="10508" width="8.140625" customWidth="1"/>
    <col min="10509" max="10509" width="8.42578125" customWidth="1"/>
    <col min="10753" max="10753" width="37.28515625" customWidth="1"/>
    <col min="10754" max="10754" width="8" customWidth="1"/>
    <col min="10755" max="10755" width="8.28515625" customWidth="1"/>
    <col min="10756" max="10756" width="8.42578125" customWidth="1"/>
    <col min="10757" max="10757" width="8" customWidth="1"/>
    <col min="10758" max="10758" width="8.140625" customWidth="1"/>
    <col min="10759" max="10759" width="8.42578125" customWidth="1"/>
    <col min="10760" max="10760" width="8" customWidth="1"/>
    <col min="10761" max="10761" width="8.140625" customWidth="1"/>
    <col min="10762" max="10762" width="8.42578125" customWidth="1"/>
    <col min="10763" max="10763" width="8" customWidth="1"/>
    <col min="10764" max="10764" width="8.140625" customWidth="1"/>
    <col min="10765" max="10765" width="8.42578125" customWidth="1"/>
    <col min="11009" max="11009" width="37.28515625" customWidth="1"/>
    <col min="11010" max="11010" width="8" customWidth="1"/>
    <col min="11011" max="11011" width="8.28515625" customWidth="1"/>
    <col min="11012" max="11012" width="8.42578125" customWidth="1"/>
    <col min="11013" max="11013" width="8" customWidth="1"/>
    <col min="11014" max="11014" width="8.140625" customWidth="1"/>
    <col min="11015" max="11015" width="8.42578125" customWidth="1"/>
    <col min="11016" max="11016" width="8" customWidth="1"/>
    <col min="11017" max="11017" width="8.140625" customWidth="1"/>
    <col min="11018" max="11018" width="8.42578125" customWidth="1"/>
    <col min="11019" max="11019" width="8" customWidth="1"/>
    <col min="11020" max="11020" width="8.140625" customWidth="1"/>
    <col min="11021" max="11021" width="8.42578125" customWidth="1"/>
    <col min="11265" max="11265" width="37.28515625" customWidth="1"/>
    <col min="11266" max="11266" width="8" customWidth="1"/>
    <col min="11267" max="11267" width="8.28515625" customWidth="1"/>
    <col min="11268" max="11268" width="8.42578125" customWidth="1"/>
    <col min="11269" max="11269" width="8" customWidth="1"/>
    <col min="11270" max="11270" width="8.140625" customWidth="1"/>
    <col min="11271" max="11271" width="8.42578125" customWidth="1"/>
    <col min="11272" max="11272" width="8" customWidth="1"/>
    <col min="11273" max="11273" width="8.140625" customWidth="1"/>
    <col min="11274" max="11274" width="8.42578125" customWidth="1"/>
    <col min="11275" max="11275" width="8" customWidth="1"/>
    <col min="11276" max="11276" width="8.140625" customWidth="1"/>
    <col min="11277" max="11277" width="8.42578125" customWidth="1"/>
    <col min="11521" max="11521" width="37.28515625" customWidth="1"/>
    <col min="11522" max="11522" width="8" customWidth="1"/>
    <col min="11523" max="11523" width="8.28515625" customWidth="1"/>
    <col min="11524" max="11524" width="8.42578125" customWidth="1"/>
    <col min="11525" max="11525" width="8" customWidth="1"/>
    <col min="11526" max="11526" width="8.140625" customWidth="1"/>
    <col min="11527" max="11527" width="8.42578125" customWidth="1"/>
    <col min="11528" max="11528" width="8" customWidth="1"/>
    <col min="11529" max="11529" width="8.140625" customWidth="1"/>
    <col min="11530" max="11530" width="8.42578125" customWidth="1"/>
    <col min="11531" max="11531" width="8" customWidth="1"/>
    <col min="11532" max="11532" width="8.140625" customWidth="1"/>
    <col min="11533" max="11533" width="8.42578125" customWidth="1"/>
    <col min="11777" max="11777" width="37.28515625" customWidth="1"/>
    <col min="11778" max="11778" width="8" customWidth="1"/>
    <col min="11779" max="11779" width="8.28515625" customWidth="1"/>
    <col min="11780" max="11780" width="8.42578125" customWidth="1"/>
    <col min="11781" max="11781" width="8" customWidth="1"/>
    <col min="11782" max="11782" width="8.140625" customWidth="1"/>
    <col min="11783" max="11783" width="8.42578125" customWidth="1"/>
    <col min="11784" max="11784" width="8" customWidth="1"/>
    <col min="11785" max="11785" width="8.140625" customWidth="1"/>
    <col min="11786" max="11786" width="8.42578125" customWidth="1"/>
    <col min="11787" max="11787" width="8" customWidth="1"/>
    <col min="11788" max="11788" width="8.140625" customWidth="1"/>
    <col min="11789" max="11789" width="8.42578125" customWidth="1"/>
    <col min="12033" max="12033" width="37.28515625" customWidth="1"/>
    <col min="12034" max="12034" width="8" customWidth="1"/>
    <col min="12035" max="12035" width="8.28515625" customWidth="1"/>
    <col min="12036" max="12036" width="8.42578125" customWidth="1"/>
    <col min="12037" max="12037" width="8" customWidth="1"/>
    <col min="12038" max="12038" width="8.140625" customWidth="1"/>
    <col min="12039" max="12039" width="8.42578125" customWidth="1"/>
    <col min="12040" max="12040" width="8" customWidth="1"/>
    <col min="12041" max="12041" width="8.140625" customWidth="1"/>
    <col min="12042" max="12042" width="8.42578125" customWidth="1"/>
    <col min="12043" max="12043" width="8" customWidth="1"/>
    <col min="12044" max="12044" width="8.140625" customWidth="1"/>
    <col min="12045" max="12045" width="8.42578125" customWidth="1"/>
    <col min="12289" max="12289" width="37.28515625" customWidth="1"/>
    <col min="12290" max="12290" width="8" customWidth="1"/>
    <col min="12291" max="12291" width="8.28515625" customWidth="1"/>
    <col min="12292" max="12292" width="8.42578125" customWidth="1"/>
    <col min="12293" max="12293" width="8" customWidth="1"/>
    <col min="12294" max="12294" width="8.140625" customWidth="1"/>
    <col min="12295" max="12295" width="8.42578125" customWidth="1"/>
    <col min="12296" max="12296" width="8" customWidth="1"/>
    <col min="12297" max="12297" width="8.140625" customWidth="1"/>
    <col min="12298" max="12298" width="8.42578125" customWidth="1"/>
    <col min="12299" max="12299" width="8" customWidth="1"/>
    <col min="12300" max="12300" width="8.140625" customWidth="1"/>
    <col min="12301" max="12301" width="8.42578125" customWidth="1"/>
    <col min="12545" max="12545" width="37.28515625" customWidth="1"/>
    <col min="12546" max="12546" width="8" customWidth="1"/>
    <col min="12547" max="12547" width="8.28515625" customWidth="1"/>
    <col min="12548" max="12548" width="8.42578125" customWidth="1"/>
    <col min="12549" max="12549" width="8" customWidth="1"/>
    <col min="12550" max="12550" width="8.140625" customWidth="1"/>
    <col min="12551" max="12551" width="8.42578125" customWidth="1"/>
    <col min="12552" max="12552" width="8" customWidth="1"/>
    <col min="12553" max="12553" width="8.140625" customWidth="1"/>
    <col min="12554" max="12554" width="8.42578125" customWidth="1"/>
    <col min="12555" max="12555" width="8" customWidth="1"/>
    <col min="12556" max="12556" width="8.140625" customWidth="1"/>
    <col min="12557" max="12557" width="8.42578125" customWidth="1"/>
    <col min="12801" max="12801" width="37.28515625" customWidth="1"/>
    <col min="12802" max="12802" width="8" customWidth="1"/>
    <col min="12803" max="12803" width="8.28515625" customWidth="1"/>
    <col min="12804" max="12804" width="8.42578125" customWidth="1"/>
    <col min="12805" max="12805" width="8" customWidth="1"/>
    <col min="12806" max="12806" width="8.140625" customWidth="1"/>
    <col min="12807" max="12807" width="8.42578125" customWidth="1"/>
    <col min="12808" max="12808" width="8" customWidth="1"/>
    <col min="12809" max="12809" width="8.140625" customWidth="1"/>
    <col min="12810" max="12810" width="8.42578125" customWidth="1"/>
    <col min="12811" max="12811" width="8" customWidth="1"/>
    <col min="12812" max="12812" width="8.140625" customWidth="1"/>
    <col min="12813" max="12813" width="8.42578125" customWidth="1"/>
    <col min="13057" max="13057" width="37.28515625" customWidth="1"/>
    <col min="13058" max="13058" width="8" customWidth="1"/>
    <col min="13059" max="13059" width="8.28515625" customWidth="1"/>
    <col min="13060" max="13060" width="8.42578125" customWidth="1"/>
    <col min="13061" max="13061" width="8" customWidth="1"/>
    <col min="13062" max="13062" width="8.140625" customWidth="1"/>
    <col min="13063" max="13063" width="8.42578125" customWidth="1"/>
    <col min="13064" max="13064" width="8" customWidth="1"/>
    <col min="13065" max="13065" width="8.140625" customWidth="1"/>
    <col min="13066" max="13066" width="8.42578125" customWidth="1"/>
    <col min="13067" max="13067" width="8" customWidth="1"/>
    <col min="13068" max="13068" width="8.140625" customWidth="1"/>
    <col min="13069" max="13069" width="8.42578125" customWidth="1"/>
    <col min="13313" max="13313" width="37.28515625" customWidth="1"/>
    <col min="13314" max="13314" width="8" customWidth="1"/>
    <col min="13315" max="13315" width="8.28515625" customWidth="1"/>
    <col min="13316" max="13316" width="8.42578125" customWidth="1"/>
    <col min="13317" max="13317" width="8" customWidth="1"/>
    <col min="13318" max="13318" width="8.140625" customWidth="1"/>
    <col min="13319" max="13319" width="8.42578125" customWidth="1"/>
    <col min="13320" max="13320" width="8" customWidth="1"/>
    <col min="13321" max="13321" width="8.140625" customWidth="1"/>
    <col min="13322" max="13322" width="8.42578125" customWidth="1"/>
    <col min="13323" max="13323" width="8" customWidth="1"/>
    <col min="13324" max="13324" width="8.140625" customWidth="1"/>
    <col min="13325" max="13325" width="8.42578125" customWidth="1"/>
    <col min="13569" max="13569" width="37.28515625" customWidth="1"/>
    <col min="13570" max="13570" width="8" customWidth="1"/>
    <col min="13571" max="13571" width="8.28515625" customWidth="1"/>
    <col min="13572" max="13572" width="8.42578125" customWidth="1"/>
    <col min="13573" max="13573" width="8" customWidth="1"/>
    <col min="13574" max="13574" width="8.140625" customWidth="1"/>
    <col min="13575" max="13575" width="8.42578125" customWidth="1"/>
    <col min="13576" max="13576" width="8" customWidth="1"/>
    <col min="13577" max="13577" width="8.140625" customWidth="1"/>
    <col min="13578" max="13578" width="8.42578125" customWidth="1"/>
    <col min="13579" max="13579" width="8" customWidth="1"/>
    <col min="13580" max="13580" width="8.140625" customWidth="1"/>
    <col min="13581" max="13581" width="8.42578125" customWidth="1"/>
    <col min="13825" max="13825" width="37.28515625" customWidth="1"/>
    <col min="13826" max="13826" width="8" customWidth="1"/>
    <col min="13827" max="13827" width="8.28515625" customWidth="1"/>
    <col min="13828" max="13828" width="8.42578125" customWidth="1"/>
    <col min="13829" max="13829" width="8" customWidth="1"/>
    <col min="13830" max="13830" width="8.140625" customWidth="1"/>
    <col min="13831" max="13831" width="8.42578125" customWidth="1"/>
    <col min="13832" max="13832" width="8" customWidth="1"/>
    <col min="13833" max="13833" width="8.140625" customWidth="1"/>
    <col min="13834" max="13834" width="8.42578125" customWidth="1"/>
    <col min="13835" max="13835" width="8" customWidth="1"/>
    <col min="13836" max="13836" width="8.140625" customWidth="1"/>
    <col min="13837" max="13837" width="8.42578125" customWidth="1"/>
    <col min="14081" max="14081" width="37.28515625" customWidth="1"/>
    <col min="14082" max="14082" width="8" customWidth="1"/>
    <col min="14083" max="14083" width="8.28515625" customWidth="1"/>
    <col min="14084" max="14084" width="8.42578125" customWidth="1"/>
    <col min="14085" max="14085" width="8" customWidth="1"/>
    <col min="14086" max="14086" width="8.140625" customWidth="1"/>
    <col min="14087" max="14087" width="8.42578125" customWidth="1"/>
    <col min="14088" max="14088" width="8" customWidth="1"/>
    <col min="14089" max="14089" width="8.140625" customWidth="1"/>
    <col min="14090" max="14090" width="8.42578125" customWidth="1"/>
    <col min="14091" max="14091" width="8" customWidth="1"/>
    <col min="14092" max="14092" width="8.140625" customWidth="1"/>
    <col min="14093" max="14093" width="8.42578125" customWidth="1"/>
    <col min="14337" max="14337" width="37.28515625" customWidth="1"/>
    <col min="14338" max="14338" width="8" customWidth="1"/>
    <col min="14339" max="14339" width="8.28515625" customWidth="1"/>
    <col min="14340" max="14340" width="8.42578125" customWidth="1"/>
    <col min="14341" max="14341" width="8" customWidth="1"/>
    <col min="14342" max="14342" width="8.140625" customWidth="1"/>
    <col min="14343" max="14343" width="8.42578125" customWidth="1"/>
    <col min="14344" max="14344" width="8" customWidth="1"/>
    <col min="14345" max="14345" width="8.140625" customWidth="1"/>
    <col min="14346" max="14346" width="8.42578125" customWidth="1"/>
    <col min="14347" max="14347" width="8" customWidth="1"/>
    <col min="14348" max="14348" width="8.140625" customWidth="1"/>
    <col min="14349" max="14349" width="8.42578125" customWidth="1"/>
    <col min="14593" max="14593" width="37.28515625" customWidth="1"/>
    <col min="14594" max="14594" width="8" customWidth="1"/>
    <col min="14595" max="14595" width="8.28515625" customWidth="1"/>
    <col min="14596" max="14596" width="8.42578125" customWidth="1"/>
    <col min="14597" max="14597" width="8" customWidth="1"/>
    <col min="14598" max="14598" width="8.140625" customWidth="1"/>
    <col min="14599" max="14599" width="8.42578125" customWidth="1"/>
    <col min="14600" max="14600" width="8" customWidth="1"/>
    <col min="14601" max="14601" width="8.140625" customWidth="1"/>
    <col min="14602" max="14602" width="8.42578125" customWidth="1"/>
    <col min="14603" max="14603" width="8" customWidth="1"/>
    <col min="14604" max="14604" width="8.140625" customWidth="1"/>
    <col min="14605" max="14605" width="8.42578125" customWidth="1"/>
    <col min="14849" max="14849" width="37.28515625" customWidth="1"/>
    <col min="14850" max="14850" width="8" customWidth="1"/>
    <col min="14851" max="14851" width="8.28515625" customWidth="1"/>
    <col min="14852" max="14852" width="8.42578125" customWidth="1"/>
    <col min="14853" max="14853" width="8" customWidth="1"/>
    <col min="14854" max="14854" width="8.140625" customWidth="1"/>
    <col min="14855" max="14855" width="8.42578125" customWidth="1"/>
    <col min="14856" max="14856" width="8" customWidth="1"/>
    <col min="14857" max="14857" width="8.140625" customWidth="1"/>
    <col min="14858" max="14858" width="8.42578125" customWidth="1"/>
    <col min="14859" max="14859" width="8" customWidth="1"/>
    <col min="14860" max="14860" width="8.140625" customWidth="1"/>
    <col min="14861" max="14861" width="8.42578125" customWidth="1"/>
    <col min="15105" max="15105" width="37.28515625" customWidth="1"/>
    <col min="15106" max="15106" width="8" customWidth="1"/>
    <col min="15107" max="15107" width="8.28515625" customWidth="1"/>
    <col min="15108" max="15108" width="8.42578125" customWidth="1"/>
    <col min="15109" max="15109" width="8" customWidth="1"/>
    <col min="15110" max="15110" width="8.140625" customWidth="1"/>
    <col min="15111" max="15111" width="8.42578125" customWidth="1"/>
    <col min="15112" max="15112" width="8" customWidth="1"/>
    <col min="15113" max="15113" width="8.140625" customWidth="1"/>
    <col min="15114" max="15114" width="8.42578125" customWidth="1"/>
    <col min="15115" max="15115" width="8" customWidth="1"/>
    <col min="15116" max="15116" width="8.140625" customWidth="1"/>
    <col min="15117" max="15117" width="8.42578125" customWidth="1"/>
    <col min="15361" max="15361" width="37.28515625" customWidth="1"/>
    <col min="15362" max="15362" width="8" customWidth="1"/>
    <col min="15363" max="15363" width="8.28515625" customWidth="1"/>
    <col min="15364" max="15364" width="8.42578125" customWidth="1"/>
    <col min="15365" max="15365" width="8" customWidth="1"/>
    <col min="15366" max="15366" width="8.140625" customWidth="1"/>
    <col min="15367" max="15367" width="8.42578125" customWidth="1"/>
    <col min="15368" max="15368" width="8" customWidth="1"/>
    <col min="15369" max="15369" width="8.140625" customWidth="1"/>
    <col min="15370" max="15370" width="8.42578125" customWidth="1"/>
    <col min="15371" max="15371" width="8" customWidth="1"/>
    <col min="15372" max="15372" width="8.140625" customWidth="1"/>
    <col min="15373" max="15373" width="8.42578125" customWidth="1"/>
    <col min="15617" max="15617" width="37.28515625" customWidth="1"/>
    <col min="15618" max="15618" width="8" customWidth="1"/>
    <col min="15619" max="15619" width="8.28515625" customWidth="1"/>
    <col min="15620" max="15620" width="8.42578125" customWidth="1"/>
    <col min="15621" max="15621" width="8" customWidth="1"/>
    <col min="15622" max="15622" width="8.140625" customWidth="1"/>
    <col min="15623" max="15623" width="8.42578125" customWidth="1"/>
    <col min="15624" max="15624" width="8" customWidth="1"/>
    <col min="15625" max="15625" width="8.140625" customWidth="1"/>
    <col min="15626" max="15626" width="8.42578125" customWidth="1"/>
    <col min="15627" max="15627" width="8" customWidth="1"/>
    <col min="15628" max="15628" width="8.140625" customWidth="1"/>
    <col min="15629" max="15629" width="8.42578125" customWidth="1"/>
    <col min="15873" max="15873" width="37.28515625" customWidth="1"/>
    <col min="15874" max="15874" width="8" customWidth="1"/>
    <col min="15875" max="15875" width="8.28515625" customWidth="1"/>
    <col min="15876" max="15876" width="8.42578125" customWidth="1"/>
    <col min="15877" max="15877" width="8" customWidth="1"/>
    <col min="15878" max="15878" width="8.140625" customWidth="1"/>
    <col min="15879" max="15879" width="8.42578125" customWidth="1"/>
    <col min="15880" max="15880" width="8" customWidth="1"/>
    <col min="15881" max="15881" width="8.140625" customWidth="1"/>
    <col min="15882" max="15882" width="8.42578125" customWidth="1"/>
    <col min="15883" max="15883" width="8" customWidth="1"/>
    <col min="15884" max="15884" width="8.140625" customWidth="1"/>
    <col min="15885" max="15885" width="8.42578125" customWidth="1"/>
    <col min="16129" max="16129" width="37.28515625" customWidth="1"/>
    <col min="16130" max="16130" width="8" customWidth="1"/>
    <col min="16131" max="16131" width="8.28515625" customWidth="1"/>
    <col min="16132" max="16132" width="8.42578125" customWidth="1"/>
    <col min="16133" max="16133" width="8" customWidth="1"/>
    <col min="16134" max="16134" width="8.140625" customWidth="1"/>
    <col min="16135" max="16135" width="8.42578125" customWidth="1"/>
    <col min="16136" max="16136" width="8" customWidth="1"/>
    <col min="16137" max="16137" width="8.140625" customWidth="1"/>
    <col min="16138" max="16138" width="8.42578125" customWidth="1"/>
    <col min="16139" max="16139" width="8" customWidth="1"/>
    <col min="16140" max="16140" width="8.140625" customWidth="1"/>
    <col min="16141" max="16141" width="8.42578125" customWidth="1"/>
  </cols>
  <sheetData>
    <row r="1" spans="1:13" ht="19.149999999999999" customHeight="1" x14ac:dyDescent="0.2">
      <c r="A1" s="1237" t="s">
        <v>1824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</row>
    <row r="2" spans="1:13" s="104" customFormat="1" ht="15.6" customHeight="1" x14ac:dyDescent="0.2">
      <c r="A2" s="1343" t="s">
        <v>524</v>
      </c>
      <c r="B2" s="1344">
        <v>2023</v>
      </c>
      <c r="C2" s="1344"/>
      <c r="D2" s="1344"/>
      <c r="E2" s="1344"/>
      <c r="F2" s="1344"/>
      <c r="G2" s="1344"/>
      <c r="H2" s="1344">
        <v>2024</v>
      </c>
      <c r="I2" s="1344"/>
      <c r="J2" s="1344"/>
      <c r="K2" s="1344"/>
      <c r="L2" s="1344"/>
      <c r="M2" s="1344"/>
    </row>
    <row r="3" spans="1:13" s="104" customFormat="1" ht="15.6" customHeight="1" x14ac:dyDescent="0.2">
      <c r="A3" s="1343"/>
      <c r="B3" s="1376" t="s">
        <v>325</v>
      </c>
      <c r="C3" s="1376"/>
      <c r="D3" s="1376"/>
      <c r="E3" s="1376" t="s">
        <v>561</v>
      </c>
      <c r="F3" s="1376"/>
      <c r="G3" s="1376"/>
      <c r="H3" s="1376" t="s">
        <v>325</v>
      </c>
      <c r="I3" s="1376"/>
      <c r="J3" s="1376"/>
      <c r="K3" s="1376" t="s">
        <v>561</v>
      </c>
      <c r="L3" s="1376"/>
      <c r="M3" s="1376"/>
    </row>
    <row r="4" spans="1:13" s="105" customFormat="1" ht="52.9" customHeight="1" x14ac:dyDescent="0.2">
      <c r="A4" s="1343"/>
      <c r="B4" s="676" t="s">
        <v>562</v>
      </c>
      <c r="C4" s="721" t="s">
        <v>563</v>
      </c>
      <c r="D4" s="739" t="s">
        <v>564</v>
      </c>
      <c r="E4" s="676" t="s">
        <v>562</v>
      </c>
      <c r="F4" s="721" t="s">
        <v>563</v>
      </c>
      <c r="G4" s="739" t="s">
        <v>564</v>
      </c>
      <c r="H4" s="676" t="s">
        <v>562</v>
      </c>
      <c r="I4" s="721" t="s">
        <v>563</v>
      </c>
      <c r="J4" s="739" t="s">
        <v>564</v>
      </c>
      <c r="K4" s="676" t="s">
        <v>562</v>
      </c>
      <c r="L4" s="721" t="s">
        <v>563</v>
      </c>
      <c r="M4" s="739" t="s">
        <v>564</v>
      </c>
    </row>
    <row r="5" spans="1:13" ht="22.15" customHeight="1" x14ac:dyDescent="0.2">
      <c r="A5" s="724" t="s">
        <v>529</v>
      </c>
      <c r="B5" s="725">
        <v>57276</v>
      </c>
      <c r="C5" s="725">
        <v>9400</v>
      </c>
      <c r="D5" s="740">
        <f>ROUND(C5*100/B5,1)</f>
        <v>16.399999999999999</v>
      </c>
      <c r="E5" s="725">
        <v>5833</v>
      </c>
      <c r="F5" s="725">
        <v>239</v>
      </c>
      <c r="G5" s="740">
        <v>4.0999999999999996</v>
      </c>
      <c r="H5" s="725">
        <v>59497</v>
      </c>
      <c r="I5" s="725">
        <v>9532</v>
      </c>
      <c r="J5" s="740">
        <f>ROUND(I5*100/H5,1)</f>
        <v>16</v>
      </c>
      <c r="K5" s="725">
        <v>9532</v>
      </c>
      <c r="L5" s="725">
        <v>381</v>
      </c>
      <c r="M5" s="740">
        <f>ROUND(L5*100/K5,1)</f>
        <v>4</v>
      </c>
    </row>
    <row r="6" spans="1:13" ht="27.6" customHeight="1" x14ac:dyDescent="0.2">
      <c r="A6" s="728" t="s">
        <v>530</v>
      </c>
      <c r="B6" s="729">
        <v>1242</v>
      </c>
      <c r="C6" s="729">
        <v>403</v>
      </c>
      <c r="D6" s="730">
        <f t="shared" ref="D6:D15" si="0">ROUND(C6*100/B6,1)</f>
        <v>32.4</v>
      </c>
      <c r="E6" s="729" t="s">
        <v>210</v>
      </c>
      <c r="F6" s="729" t="s">
        <v>210</v>
      </c>
      <c r="G6" s="729" t="s">
        <v>210</v>
      </c>
      <c r="H6" s="729">
        <v>1287</v>
      </c>
      <c r="I6" s="729">
        <v>703</v>
      </c>
      <c r="J6" s="730">
        <f t="shared" ref="J6:J20" si="1">ROUND(I6*100/H6,1)</f>
        <v>54.6</v>
      </c>
      <c r="K6" s="729">
        <v>46</v>
      </c>
      <c r="L6" s="731" t="s">
        <v>210</v>
      </c>
      <c r="M6" s="731" t="s">
        <v>210</v>
      </c>
    </row>
    <row r="7" spans="1:13" ht="19.899999999999999" customHeight="1" x14ac:dyDescent="0.2">
      <c r="A7" s="728" t="s">
        <v>531</v>
      </c>
      <c r="B7" s="729">
        <v>279</v>
      </c>
      <c r="C7" s="729">
        <v>55</v>
      </c>
      <c r="D7" s="730">
        <f t="shared" si="0"/>
        <v>19.7</v>
      </c>
      <c r="E7" s="729" t="s">
        <v>210</v>
      </c>
      <c r="F7" s="729" t="s">
        <v>210</v>
      </c>
      <c r="G7" s="729" t="s">
        <v>210</v>
      </c>
      <c r="H7" s="729">
        <v>257</v>
      </c>
      <c r="I7" s="729">
        <v>31</v>
      </c>
      <c r="J7" s="730">
        <f t="shared" si="1"/>
        <v>12.1</v>
      </c>
      <c r="K7" s="729" t="s">
        <v>210</v>
      </c>
      <c r="L7" s="731" t="s">
        <v>210</v>
      </c>
      <c r="M7" s="731" t="s">
        <v>210</v>
      </c>
    </row>
    <row r="8" spans="1:13" ht="19.899999999999999" customHeight="1" x14ac:dyDescent="0.2">
      <c r="A8" s="728" t="s">
        <v>532</v>
      </c>
      <c r="B8" s="729">
        <v>4827</v>
      </c>
      <c r="C8" s="729">
        <v>492</v>
      </c>
      <c r="D8" s="730">
        <f t="shared" si="0"/>
        <v>10.199999999999999</v>
      </c>
      <c r="E8" s="729">
        <v>452</v>
      </c>
      <c r="F8" s="729">
        <v>72</v>
      </c>
      <c r="G8" s="741">
        <f t="shared" ref="G8:G9" si="2">ROUND(F8*100/E8,1)</f>
        <v>15.9</v>
      </c>
      <c r="H8" s="729">
        <v>6760</v>
      </c>
      <c r="I8" s="729">
        <v>582</v>
      </c>
      <c r="J8" s="730">
        <f t="shared" si="1"/>
        <v>8.6</v>
      </c>
      <c r="K8" s="729">
        <v>465</v>
      </c>
      <c r="L8" s="729">
        <v>84</v>
      </c>
      <c r="M8" s="741">
        <f t="shared" ref="M8:M15" si="3">ROUND(L8*100/K8,1)</f>
        <v>18.100000000000001</v>
      </c>
    </row>
    <row r="9" spans="1:13" ht="19.899999999999999" customHeight="1" x14ac:dyDescent="0.2">
      <c r="A9" s="728" t="s">
        <v>533</v>
      </c>
      <c r="B9" s="729">
        <v>2930</v>
      </c>
      <c r="C9" s="729">
        <v>100</v>
      </c>
      <c r="D9" s="730">
        <f t="shared" si="0"/>
        <v>3.4</v>
      </c>
      <c r="E9" s="729">
        <v>1305</v>
      </c>
      <c r="F9" s="729">
        <v>6</v>
      </c>
      <c r="G9" s="741">
        <f t="shared" si="2"/>
        <v>0.5</v>
      </c>
      <c r="H9" s="729">
        <v>2570</v>
      </c>
      <c r="I9" s="729">
        <v>159</v>
      </c>
      <c r="J9" s="730">
        <f t="shared" si="1"/>
        <v>6.2</v>
      </c>
      <c r="K9" s="729">
        <v>1075</v>
      </c>
      <c r="L9" s="729">
        <v>2</v>
      </c>
      <c r="M9" s="741">
        <f t="shared" si="3"/>
        <v>0.2</v>
      </c>
    </row>
    <row r="10" spans="1:13" ht="19.899999999999999" customHeight="1" x14ac:dyDescent="0.2">
      <c r="A10" s="728" t="s">
        <v>534</v>
      </c>
      <c r="B10" s="729">
        <v>1111</v>
      </c>
      <c r="C10" s="729">
        <v>48</v>
      </c>
      <c r="D10" s="730">
        <f t="shared" si="0"/>
        <v>4.3</v>
      </c>
      <c r="E10" s="729">
        <v>25</v>
      </c>
      <c r="F10" s="729" t="s">
        <v>210</v>
      </c>
      <c r="G10" s="729" t="s">
        <v>210</v>
      </c>
      <c r="H10" s="729">
        <v>725</v>
      </c>
      <c r="I10" s="729">
        <v>47</v>
      </c>
      <c r="J10" s="730">
        <f t="shared" si="1"/>
        <v>6.5</v>
      </c>
      <c r="K10" s="729">
        <v>36</v>
      </c>
      <c r="L10" s="731" t="s">
        <v>210</v>
      </c>
      <c r="M10" s="731" t="s">
        <v>210</v>
      </c>
    </row>
    <row r="11" spans="1:13" ht="19.899999999999999" customHeight="1" x14ac:dyDescent="0.2">
      <c r="A11" s="728" t="s">
        <v>535</v>
      </c>
      <c r="B11" s="729">
        <v>5956</v>
      </c>
      <c r="C11" s="729">
        <v>5283</v>
      </c>
      <c r="D11" s="730">
        <f t="shared" si="0"/>
        <v>88.7</v>
      </c>
      <c r="E11" s="729">
        <v>126</v>
      </c>
      <c r="F11" s="729">
        <v>126</v>
      </c>
      <c r="G11" s="741">
        <v>100</v>
      </c>
      <c r="H11" s="729">
        <v>5361</v>
      </c>
      <c r="I11" s="729">
        <v>4903</v>
      </c>
      <c r="J11" s="730">
        <f t="shared" si="1"/>
        <v>91.5</v>
      </c>
      <c r="K11" s="729">
        <v>244</v>
      </c>
      <c r="L11" s="729">
        <v>244</v>
      </c>
      <c r="M11" s="741">
        <f t="shared" si="3"/>
        <v>100</v>
      </c>
    </row>
    <row r="12" spans="1:13" ht="19.899999999999999" customHeight="1" x14ac:dyDescent="0.2">
      <c r="A12" s="728" t="s">
        <v>536</v>
      </c>
      <c r="B12" s="729">
        <v>2520</v>
      </c>
      <c r="C12" s="729">
        <v>607</v>
      </c>
      <c r="D12" s="730">
        <f t="shared" si="0"/>
        <v>24.1</v>
      </c>
      <c r="E12" s="729">
        <v>1</v>
      </c>
      <c r="F12" s="729" t="s">
        <v>210</v>
      </c>
      <c r="G12" s="729" t="s">
        <v>210</v>
      </c>
      <c r="H12" s="729">
        <v>2162</v>
      </c>
      <c r="I12" s="729">
        <v>561</v>
      </c>
      <c r="J12" s="730">
        <f t="shared" si="1"/>
        <v>25.9</v>
      </c>
      <c r="K12" s="731" t="s">
        <v>210</v>
      </c>
      <c r="L12" s="731" t="s">
        <v>210</v>
      </c>
      <c r="M12" s="731" t="s">
        <v>210</v>
      </c>
    </row>
    <row r="13" spans="1:13" ht="19.899999999999999" customHeight="1" x14ac:dyDescent="0.2">
      <c r="A13" s="728" t="s">
        <v>537</v>
      </c>
      <c r="B13" s="729">
        <v>8490</v>
      </c>
      <c r="C13" s="729">
        <v>163</v>
      </c>
      <c r="D13" s="730">
        <f t="shared" si="0"/>
        <v>1.9</v>
      </c>
      <c r="E13" s="729">
        <v>817</v>
      </c>
      <c r="F13" s="729" t="s">
        <v>210</v>
      </c>
      <c r="G13" s="729" t="s">
        <v>210</v>
      </c>
      <c r="H13" s="729">
        <v>8857</v>
      </c>
      <c r="I13" s="729">
        <v>194</v>
      </c>
      <c r="J13" s="730">
        <f t="shared" si="1"/>
        <v>2.2000000000000002</v>
      </c>
      <c r="K13" s="729">
        <v>761</v>
      </c>
      <c r="L13" s="731" t="s">
        <v>210</v>
      </c>
      <c r="M13" s="731" t="s">
        <v>210</v>
      </c>
    </row>
    <row r="14" spans="1:13" ht="19.899999999999999" customHeight="1" x14ac:dyDescent="0.2">
      <c r="A14" s="728" t="s">
        <v>538</v>
      </c>
      <c r="B14" s="729">
        <v>1475</v>
      </c>
      <c r="C14" s="729">
        <v>14</v>
      </c>
      <c r="D14" s="730">
        <f t="shared" si="0"/>
        <v>0.9</v>
      </c>
      <c r="E14" s="729">
        <v>11</v>
      </c>
      <c r="F14" s="729">
        <v>1</v>
      </c>
      <c r="G14" s="741">
        <f t="shared" ref="G14:G15" si="4">ROUND(F14*100/E14,1)</f>
        <v>9.1</v>
      </c>
      <c r="H14" s="729">
        <v>2622</v>
      </c>
      <c r="I14" s="983">
        <v>54</v>
      </c>
      <c r="J14" s="730">
        <f t="shared" si="1"/>
        <v>2.1</v>
      </c>
      <c r="K14" s="729">
        <v>8</v>
      </c>
      <c r="L14" s="729">
        <v>1</v>
      </c>
      <c r="M14" s="741">
        <f t="shared" si="3"/>
        <v>12.5</v>
      </c>
    </row>
    <row r="15" spans="1:13" ht="19.899999999999999" customHeight="1" x14ac:dyDescent="0.2">
      <c r="A15" s="728" t="s">
        <v>539</v>
      </c>
      <c r="B15" s="729">
        <v>1252</v>
      </c>
      <c r="C15" s="729">
        <v>64</v>
      </c>
      <c r="D15" s="730">
        <f t="shared" si="0"/>
        <v>5.0999999999999996</v>
      </c>
      <c r="E15" s="729">
        <v>703</v>
      </c>
      <c r="F15" s="729">
        <v>13</v>
      </c>
      <c r="G15" s="741">
        <f t="shared" si="4"/>
        <v>1.8</v>
      </c>
      <c r="H15" s="729">
        <v>1231</v>
      </c>
      <c r="I15" s="729">
        <v>100</v>
      </c>
      <c r="J15" s="730">
        <f t="shared" si="1"/>
        <v>8.1</v>
      </c>
      <c r="K15" s="729">
        <v>593</v>
      </c>
      <c r="L15" s="729">
        <v>18</v>
      </c>
      <c r="M15" s="741">
        <f t="shared" si="3"/>
        <v>3</v>
      </c>
    </row>
    <row r="16" spans="1:13" ht="28.15" customHeight="1" x14ac:dyDescent="0.2">
      <c r="A16" s="728" t="s">
        <v>540</v>
      </c>
      <c r="B16" s="729" t="s">
        <v>210</v>
      </c>
      <c r="C16" s="729" t="s">
        <v>210</v>
      </c>
      <c r="D16" s="729" t="s">
        <v>210</v>
      </c>
      <c r="E16" s="729" t="s">
        <v>210</v>
      </c>
      <c r="F16" s="729" t="s">
        <v>210</v>
      </c>
      <c r="G16" s="729" t="s">
        <v>210</v>
      </c>
      <c r="H16" s="729">
        <v>1</v>
      </c>
      <c r="I16" s="729" t="s">
        <v>210</v>
      </c>
      <c r="J16" s="729" t="s">
        <v>210</v>
      </c>
      <c r="K16" s="729" t="s">
        <v>210</v>
      </c>
      <c r="L16" s="729" t="s">
        <v>210</v>
      </c>
      <c r="M16" s="729" t="s">
        <v>210</v>
      </c>
    </row>
    <row r="17" spans="1:13" ht="19.899999999999999" customHeight="1" x14ac:dyDescent="0.2">
      <c r="A17" s="728" t="s">
        <v>541</v>
      </c>
      <c r="B17" s="729">
        <v>8432</v>
      </c>
      <c r="C17" s="729">
        <v>86</v>
      </c>
      <c r="D17" s="730">
        <f t="shared" ref="D17" si="5">ROUND(C17*100/B17,1)</f>
        <v>1</v>
      </c>
      <c r="E17" s="729">
        <v>12</v>
      </c>
      <c r="F17" s="729" t="s">
        <v>210</v>
      </c>
      <c r="G17" s="729" t="s">
        <v>210</v>
      </c>
      <c r="H17" s="729">
        <v>9031</v>
      </c>
      <c r="I17" s="729">
        <v>91</v>
      </c>
      <c r="J17" s="730">
        <f t="shared" si="1"/>
        <v>1</v>
      </c>
      <c r="K17" s="729">
        <v>27</v>
      </c>
      <c r="L17" s="731" t="s">
        <v>210</v>
      </c>
      <c r="M17" s="731" t="s">
        <v>210</v>
      </c>
    </row>
    <row r="18" spans="1:13" ht="19.899999999999999" customHeight="1" x14ac:dyDescent="0.2">
      <c r="A18" s="728" t="s">
        <v>542</v>
      </c>
      <c r="B18" s="729">
        <v>4406</v>
      </c>
      <c r="C18" s="729" t="s">
        <v>210</v>
      </c>
      <c r="D18" s="729" t="s">
        <v>210</v>
      </c>
      <c r="E18" s="729">
        <v>2</v>
      </c>
      <c r="F18" s="729" t="s">
        <v>210</v>
      </c>
      <c r="G18" s="729" t="s">
        <v>210</v>
      </c>
      <c r="H18" s="729">
        <v>4228</v>
      </c>
      <c r="I18" s="729" t="s">
        <v>210</v>
      </c>
      <c r="J18" s="729" t="s">
        <v>210</v>
      </c>
      <c r="K18" s="729">
        <v>13</v>
      </c>
      <c r="L18" s="729" t="s">
        <v>210</v>
      </c>
      <c r="M18" s="729" t="s">
        <v>210</v>
      </c>
    </row>
    <row r="19" spans="1:13" ht="19.899999999999999" customHeight="1" x14ac:dyDescent="0.2">
      <c r="A19" s="728" t="s">
        <v>543</v>
      </c>
      <c r="B19" s="729">
        <v>8593</v>
      </c>
      <c r="C19" s="729">
        <v>1926</v>
      </c>
      <c r="D19" s="730">
        <f t="shared" ref="D19:D21" si="6">ROUND(C19*100/B19,1)</f>
        <v>22.4</v>
      </c>
      <c r="E19" s="729">
        <v>1222</v>
      </c>
      <c r="F19" s="729">
        <v>21</v>
      </c>
      <c r="G19" s="741">
        <f t="shared" ref="G19" si="7">ROUND(F19*100/E19,1)</f>
        <v>1.7</v>
      </c>
      <c r="H19" s="729">
        <v>9125</v>
      </c>
      <c r="I19" s="729">
        <v>1997</v>
      </c>
      <c r="J19" s="730">
        <f t="shared" si="1"/>
        <v>21.9</v>
      </c>
      <c r="K19" s="729">
        <v>1474</v>
      </c>
      <c r="L19" s="729">
        <v>32</v>
      </c>
      <c r="M19" s="741">
        <f t="shared" ref="M19" si="8">ROUND(L19*100/K19,1)</f>
        <v>2.2000000000000002</v>
      </c>
    </row>
    <row r="20" spans="1:13" ht="19.899999999999999" customHeight="1" x14ac:dyDescent="0.2">
      <c r="A20" s="728" t="s">
        <v>544</v>
      </c>
      <c r="B20" s="729">
        <v>735</v>
      </c>
      <c r="C20" s="729">
        <v>69</v>
      </c>
      <c r="D20" s="730">
        <f t="shared" si="6"/>
        <v>9.4</v>
      </c>
      <c r="E20" s="729">
        <v>8</v>
      </c>
      <c r="F20" s="729" t="s">
        <v>210</v>
      </c>
      <c r="G20" s="729" t="s">
        <v>210</v>
      </c>
      <c r="H20" s="729">
        <v>818</v>
      </c>
      <c r="I20" s="729">
        <v>100</v>
      </c>
      <c r="J20" s="730">
        <f t="shared" si="1"/>
        <v>12.2</v>
      </c>
      <c r="K20" s="729">
        <v>5</v>
      </c>
      <c r="L20" s="729" t="s">
        <v>210</v>
      </c>
      <c r="M20" s="729" t="s">
        <v>210</v>
      </c>
    </row>
    <row r="21" spans="1:13" ht="19.899999999999999" customHeight="1" x14ac:dyDescent="0.2">
      <c r="A21" s="728" t="s">
        <v>545</v>
      </c>
      <c r="B21" s="729">
        <v>4472</v>
      </c>
      <c r="C21" s="729">
        <v>79</v>
      </c>
      <c r="D21" s="730">
        <f t="shared" si="6"/>
        <v>1.8</v>
      </c>
      <c r="E21" s="729">
        <v>1102</v>
      </c>
      <c r="F21" s="729" t="s">
        <v>210</v>
      </c>
      <c r="G21" s="729" t="s">
        <v>210</v>
      </c>
      <c r="H21" s="729">
        <v>4287</v>
      </c>
      <c r="I21" s="729" t="s">
        <v>210</v>
      </c>
      <c r="J21" s="729" t="s">
        <v>210</v>
      </c>
      <c r="K21" s="729">
        <v>1081</v>
      </c>
      <c r="L21" s="729" t="s">
        <v>210</v>
      </c>
      <c r="M21" s="729" t="s">
        <v>210</v>
      </c>
    </row>
    <row r="22" spans="1:13" ht="19.899999999999999" customHeight="1" x14ac:dyDescent="0.2">
      <c r="A22" s="728" t="s">
        <v>546</v>
      </c>
      <c r="B22" s="729">
        <v>20</v>
      </c>
      <c r="C22" s="729" t="s">
        <v>210</v>
      </c>
      <c r="D22" s="729" t="s">
        <v>210</v>
      </c>
      <c r="E22" s="729" t="s">
        <v>210</v>
      </c>
      <c r="F22" s="729" t="s">
        <v>210</v>
      </c>
      <c r="G22" s="729" t="s">
        <v>210</v>
      </c>
      <c r="H22" s="729">
        <v>20</v>
      </c>
      <c r="I22" s="729" t="s">
        <v>210</v>
      </c>
      <c r="J22" s="729" t="s">
        <v>210</v>
      </c>
      <c r="K22" s="729" t="s">
        <v>210</v>
      </c>
      <c r="L22" s="729" t="s">
        <v>210</v>
      </c>
      <c r="M22" s="729" t="s">
        <v>210</v>
      </c>
    </row>
    <row r="23" spans="1:13" ht="19.899999999999999" customHeight="1" x14ac:dyDescent="0.2">
      <c r="A23" s="728" t="s">
        <v>547</v>
      </c>
      <c r="B23" s="729">
        <v>27</v>
      </c>
      <c r="C23" s="729" t="s">
        <v>210</v>
      </c>
      <c r="D23" s="729" t="s">
        <v>210</v>
      </c>
      <c r="E23" s="729" t="s">
        <v>210</v>
      </c>
      <c r="F23" s="729" t="s">
        <v>210</v>
      </c>
      <c r="G23" s="729" t="s">
        <v>210</v>
      </c>
      <c r="H23" s="729">
        <v>35</v>
      </c>
      <c r="I23" s="729">
        <v>10</v>
      </c>
      <c r="J23" s="731"/>
      <c r="K23" s="731" t="s">
        <v>210</v>
      </c>
      <c r="L23" s="731" t="s">
        <v>210</v>
      </c>
      <c r="M23" s="731" t="s">
        <v>210</v>
      </c>
    </row>
    <row r="24" spans="1:13" ht="19.899999999999999" customHeight="1" x14ac:dyDescent="0.2">
      <c r="A24" s="728" t="s">
        <v>565</v>
      </c>
      <c r="B24" s="729">
        <v>127</v>
      </c>
      <c r="C24" s="729">
        <v>11</v>
      </c>
      <c r="D24" s="730">
        <f t="shared" ref="D24" si="9">ROUND(C24*100/B24,1)</f>
        <v>8.6999999999999993</v>
      </c>
      <c r="E24" s="729" t="s">
        <v>210</v>
      </c>
      <c r="F24" s="729" t="s">
        <v>210</v>
      </c>
      <c r="G24" s="729" t="s">
        <v>210</v>
      </c>
      <c r="H24" s="729">
        <v>119</v>
      </c>
      <c r="I24" s="731" t="s">
        <v>210</v>
      </c>
      <c r="J24" s="731" t="s">
        <v>210</v>
      </c>
      <c r="K24" s="731" t="s">
        <v>210</v>
      </c>
      <c r="L24" s="731" t="s">
        <v>210</v>
      </c>
      <c r="M24" s="731" t="s">
        <v>210</v>
      </c>
    </row>
    <row r="25" spans="1:13" ht="19.899999999999999" customHeight="1" x14ac:dyDescent="0.2">
      <c r="A25" s="734" t="s">
        <v>549</v>
      </c>
      <c r="B25" s="729">
        <v>382</v>
      </c>
      <c r="C25" s="729" t="s">
        <v>210</v>
      </c>
      <c r="D25" s="729" t="s">
        <v>210</v>
      </c>
      <c r="E25" s="729" t="s">
        <v>210</v>
      </c>
      <c r="F25" s="729" t="s">
        <v>210</v>
      </c>
      <c r="G25" s="729" t="s">
        <v>210</v>
      </c>
      <c r="H25" s="729">
        <v>1</v>
      </c>
      <c r="I25" s="731" t="s">
        <v>210</v>
      </c>
      <c r="J25" s="731" t="s">
        <v>210</v>
      </c>
      <c r="K25" s="731" t="s">
        <v>210</v>
      </c>
      <c r="L25" s="731" t="s">
        <v>210</v>
      </c>
      <c r="M25" s="731" t="s">
        <v>210</v>
      </c>
    </row>
    <row r="26" spans="1:13" ht="15.75" x14ac:dyDescent="0.2">
      <c r="L26" s="109"/>
    </row>
    <row r="27" spans="1:13" ht="15.75" x14ac:dyDescent="0.2">
      <c r="L27" s="109"/>
    </row>
    <row r="28" spans="1:13" ht="15.75" x14ac:dyDescent="0.2">
      <c r="L28" s="109"/>
    </row>
  </sheetData>
  <mergeCells count="8">
    <mergeCell ref="A1:M1"/>
    <mergeCell ref="A2:A4"/>
    <mergeCell ref="B2:G2"/>
    <mergeCell ref="H2:M2"/>
    <mergeCell ref="B3:D3"/>
    <mergeCell ref="E3:G3"/>
    <mergeCell ref="H3:J3"/>
    <mergeCell ref="K3:M3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4"/>
  <sheetViews>
    <sheetView zoomScaleNormal="100" workbookViewId="0">
      <selection sqref="A1:I1"/>
    </sheetView>
  </sheetViews>
  <sheetFormatPr defaultColWidth="8.85546875" defaultRowHeight="15" x14ac:dyDescent="0.25"/>
  <cols>
    <col min="1" max="1" width="39.5703125" style="1181" customWidth="1"/>
    <col min="2" max="5" width="6.7109375" style="1181" customWidth="1"/>
    <col min="6" max="9" width="7.28515625" style="1181" customWidth="1"/>
    <col min="10" max="16384" width="8.85546875" style="1181"/>
  </cols>
  <sheetData>
    <row r="1" spans="1:9" ht="44.45" customHeight="1" x14ac:dyDescent="0.25">
      <c r="A1" s="1384" t="s">
        <v>1925</v>
      </c>
      <c r="B1" s="1384"/>
      <c r="C1" s="1384"/>
      <c r="D1" s="1384"/>
      <c r="E1" s="1384"/>
      <c r="F1" s="1384"/>
      <c r="G1" s="1384"/>
      <c r="H1" s="1384"/>
      <c r="I1" s="1384"/>
    </row>
    <row r="2" spans="1:9" ht="15.75" x14ac:dyDescent="0.25">
      <c r="A2" s="1385" t="s">
        <v>1823</v>
      </c>
      <c r="B2" s="1385"/>
      <c r="C2" s="1385"/>
      <c r="D2" s="1385"/>
      <c r="E2" s="1385"/>
      <c r="F2" s="1385"/>
      <c r="G2" s="1385"/>
      <c r="H2" s="1385"/>
      <c r="I2" s="1385"/>
    </row>
    <row r="3" spans="1:9" ht="15.75" x14ac:dyDescent="0.25">
      <c r="A3" s="1386" t="s">
        <v>1926</v>
      </c>
      <c r="B3" s="1386"/>
      <c r="C3" s="1386"/>
      <c r="D3" s="1387" t="s">
        <v>1927</v>
      </c>
      <c r="E3" s="1388"/>
      <c r="F3" s="1386" t="s">
        <v>61</v>
      </c>
      <c r="G3" s="1386"/>
      <c r="H3" s="1386"/>
      <c r="I3" s="1386"/>
    </row>
    <row r="4" spans="1:9" ht="94.9" customHeight="1" x14ac:dyDescent="0.25">
      <c r="A4" s="1386"/>
      <c r="B4" s="1386"/>
      <c r="C4" s="1386"/>
      <c r="D4" s="1389"/>
      <c r="E4" s="1390"/>
      <c r="F4" s="1391" t="s">
        <v>1928</v>
      </c>
      <c r="G4" s="1391"/>
      <c r="H4" s="1391" t="s">
        <v>1929</v>
      </c>
      <c r="I4" s="1391"/>
    </row>
    <row r="5" spans="1:9" ht="15.75" x14ac:dyDescent="0.25">
      <c r="A5" s="1386"/>
      <c r="B5" s="1386"/>
      <c r="C5" s="1386"/>
      <c r="D5" s="1182">
        <v>2023</v>
      </c>
      <c r="E5" s="1182">
        <v>2024</v>
      </c>
      <c r="F5" s="1182">
        <v>2023</v>
      </c>
      <c r="G5" s="1182">
        <v>2024</v>
      </c>
      <c r="H5" s="1182">
        <v>2023</v>
      </c>
      <c r="I5" s="1182">
        <v>2024</v>
      </c>
    </row>
    <row r="6" spans="1:9" ht="19.149999999999999" customHeight="1" x14ac:dyDescent="0.25">
      <c r="A6" s="1377" t="s">
        <v>1930</v>
      </c>
      <c r="B6" s="1378"/>
      <c r="C6" s="1379"/>
      <c r="D6" s="1183">
        <f t="shared" ref="D6:D19" si="0">F6+H6</f>
        <v>1</v>
      </c>
      <c r="E6" s="1183">
        <f t="shared" ref="E6:E19" si="1">G6+I6</f>
        <v>1</v>
      </c>
      <c r="F6" s="1184">
        <v>0</v>
      </c>
      <c r="G6" s="1184">
        <v>0</v>
      </c>
      <c r="H6" s="1183">
        <v>1</v>
      </c>
      <c r="I6" s="1183">
        <v>1</v>
      </c>
    </row>
    <row r="7" spans="1:9" ht="19.149999999999999" customHeight="1" x14ac:dyDescent="0.25">
      <c r="A7" s="1381" t="s">
        <v>1931</v>
      </c>
      <c r="B7" s="1382"/>
      <c r="C7" s="1383"/>
      <c r="D7" s="1183">
        <f t="shared" si="0"/>
        <v>7</v>
      </c>
      <c r="E7" s="1183">
        <f t="shared" si="1"/>
        <v>7</v>
      </c>
      <c r="F7" s="1183">
        <v>4</v>
      </c>
      <c r="G7" s="1183">
        <v>4</v>
      </c>
      <c r="H7" s="1183">
        <v>3</v>
      </c>
      <c r="I7" s="1183">
        <v>3</v>
      </c>
    </row>
    <row r="8" spans="1:9" ht="19.149999999999999" customHeight="1" x14ac:dyDescent="0.25">
      <c r="A8" s="1377" t="s">
        <v>1932</v>
      </c>
      <c r="B8" s="1378"/>
      <c r="C8" s="1379"/>
      <c r="D8" s="1183">
        <f t="shared" si="0"/>
        <v>1</v>
      </c>
      <c r="E8" s="1183">
        <f t="shared" si="1"/>
        <v>1</v>
      </c>
      <c r="F8" s="1183">
        <v>1</v>
      </c>
      <c r="G8" s="1183">
        <v>1</v>
      </c>
      <c r="H8" s="1184">
        <v>0</v>
      </c>
      <c r="I8" s="1184">
        <v>0</v>
      </c>
    </row>
    <row r="9" spans="1:9" ht="19.149999999999999" customHeight="1" x14ac:dyDescent="0.25">
      <c r="A9" s="1377" t="s">
        <v>1933</v>
      </c>
      <c r="B9" s="1378"/>
      <c r="C9" s="1379"/>
      <c r="D9" s="1183">
        <f t="shared" si="0"/>
        <v>1</v>
      </c>
      <c r="E9" s="1183">
        <f t="shared" si="1"/>
        <v>1</v>
      </c>
      <c r="F9" s="1183">
        <v>1</v>
      </c>
      <c r="G9" s="1183">
        <v>1</v>
      </c>
      <c r="H9" s="1184">
        <v>0</v>
      </c>
      <c r="I9" s="1184">
        <v>0</v>
      </c>
    </row>
    <row r="10" spans="1:9" ht="19.149999999999999" customHeight="1" x14ac:dyDescent="0.25">
      <c r="A10" s="1377" t="s">
        <v>1934</v>
      </c>
      <c r="B10" s="1378"/>
      <c r="C10" s="1379"/>
      <c r="D10" s="1183">
        <f t="shared" si="0"/>
        <v>5</v>
      </c>
      <c r="E10" s="1183">
        <f t="shared" si="1"/>
        <v>5</v>
      </c>
      <c r="F10" s="1183">
        <v>4</v>
      </c>
      <c r="G10" s="1183">
        <v>1</v>
      </c>
      <c r="H10" s="1183">
        <v>1</v>
      </c>
      <c r="I10" s="1183">
        <v>4</v>
      </c>
    </row>
    <row r="11" spans="1:9" ht="19.149999999999999" customHeight="1" x14ac:dyDescent="0.25">
      <c r="A11" s="1377" t="s">
        <v>1935</v>
      </c>
      <c r="B11" s="1378"/>
      <c r="C11" s="1379"/>
      <c r="D11" s="1183">
        <f t="shared" si="0"/>
        <v>0</v>
      </c>
      <c r="E11" s="1183">
        <f t="shared" si="1"/>
        <v>2</v>
      </c>
      <c r="F11" s="1184">
        <v>0</v>
      </c>
      <c r="G11" s="1183">
        <v>2</v>
      </c>
      <c r="H11" s="1184">
        <v>0</v>
      </c>
      <c r="I11" s="1184">
        <v>0</v>
      </c>
    </row>
    <row r="12" spans="1:9" ht="19.149999999999999" customHeight="1" x14ac:dyDescent="0.25">
      <c r="A12" s="1377" t="s">
        <v>1936</v>
      </c>
      <c r="B12" s="1378"/>
      <c r="C12" s="1379"/>
      <c r="D12" s="1183">
        <f t="shared" si="0"/>
        <v>2</v>
      </c>
      <c r="E12" s="1183">
        <f t="shared" si="1"/>
        <v>2</v>
      </c>
      <c r="F12" s="1184">
        <v>0</v>
      </c>
      <c r="G12" s="1184">
        <v>0</v>
      </c>
      <c r="H12" s="1183">
        <v>2</v>
      </c>
      <c r="I12" s="1183">
        <v>2</v>
      </c>
    </row>
    <row r="13" spans="1:9" ht="19.149999999999999" customHeight="1" x14ac:dyDescent="0.25">
      <c r="A13" s="1377" t="s">
        <v>1937</v>
      </c>
      <c r="B13" s="1378"/>
      <c r="C13" s="1379"/>
      <c r="D13" s="1183">
        <f t="shared" si="0"/>
        <v>2</v>
      </c>
      <c r="E13" s="1183">
        <f t="shared" si="1"/>
        <v>2</v>
      </c>
      <c r="F13" s="1183">
        <v>1</v>
      </c>
      <c r="G13" s="1183">
        <v>1</v>
      </c>
      <c r="H13" s="1183">
        <v>1</v>
      </c>
      <c r="I13" s="1183">
        <v>1</v>
      </c>
    </row>
    <row r="14" spans="1:9" ht="31.15" customHeight="1" x14ac:dyDescent="0.25">
      <c r="A14" s="1377" t="s">
        <v>1938</v>
      </c>
      <c r="B14" s="1378"/>
      <c r="C14" s="1379"/>
      <c r="D14" s="1183">
        <f t="shared" si="0"/>
        <v>1</v>
      </c>
      <c r="E14" s="1183">
        <f t="shared" si="1"/>
        <v>1</v>
      </c>
      <c r="F14" s="1184">
        <v>0</v>
      </c>
      <c r="G14" s="1184">
        <v>0</v>
      </c>
      <c r="H14" s="1183">
        <v>1</v>
      </c>
      <c r="I14" s="1183">
        <v>1</v>
      </c>
    </row>
    <row r="15" spans="1:9" ht="31.15" customHeight="1" x14ac:dyDescent="0.25">
      <c r="A15" s="1377" t="s">
        <v>1939</v>
      </c>
      <c r="B15" s="1378"/>
      <c r="C15" s="1379"/>
      <c r="D15" s="1183">
        <f t="shared" si="0"/>
        <v>1</v>
      </c>
      <c r="E15" s="1183">
        <f t="shared" si="1"/>
        <v>1</v>
      </c>
      <c r="F15" s="1184">
        <v>0</v>
      </c>
      <c r="G15" s="1184">
        <v>0</v>
      </c>
      <c r="H15" s="1183">
        <v>1</v>
      </c>
      <c r="I15" s="1183">
        <v>1</v>
      </c>
    </row>
    <row r="16" spans="1:9" ht="19.899999999999999" customHeight="1" x14ac:dyDescent="0.25">
      <c r="A16" s="1377" t="s">
        <v>1940</v>
      </c>
      <c r="B16" s="1378"/>
      <c r="C16" s="1379"/>
      <c r="D16" s="1183">
        <f t="shared" si="0"/>
        <v>3</v>
      </c>
      <c r="E16" s="1183">
        <f t="shared" si="1"/>
        <v>3</v>
      </c>
      <c r="F16" s="1184">
        <v>0</v>
      </c>
      <c r="G16" s="1184">
        <v>0</v>
      </c>
      <c r="H16" s="1183">
        <v>3</v>
      </c>
      <c r="I16" s="1183">
        <v>3</v>
      </c>
    </row>
    <row r="17" spans="1:9" ht="19.899999999999999" customHeight="1" x14ac:dyDescent="0.25">
      <c r="A17" s="1377" t="s">
        <v>1941</v>
      </c>
      <c r="B17" s="1378"/>
      <c r="C17" s="1379"/>
      <c r="D17" s="1183">
        <f t="shared" si="0"/>
        <v>3</v>
      </c>
      <c r="E17" s="1183">
        <f t="shared" si="1"/>
        <v>3</v>
      </c>
      <c r="F17" s="1184">
        <v>0</v>
      </c>
      <c r="G17" s="1184">
        <v>0</v>
      </c>
      <c r="H17" s="1183">
        <v>3</v>
      </c>
      <c r="I17" s="1183">
        <v>3</v>
      </c>
    </row>
    <row r="18" spans="1:9" ht="19.899999999999999" customHeight="1" x14ac:dyDescent="0.25">
      <c r="A18" s="1380" t="s">
        <v>1942</v>
      </c>
      <c r="B18" s="1380"/>
      <c r="C18" s="1380"/>
      <c r="D18" s="1183">
        <f t="shared" si="0"/>
        <v>3</v>
      </c>
      <c r="E18" s="1183">
        <f t="shared" si="1"/>
        <v>6</v>
      </c>
      <c r="F18" s="1183">
        <v>2</v>
      </c>
      <c r="G18" s="1183">
        <v>2</v>
      </c>
      <c r="H18" s="1183">
        <v>1</v>
      </c>
      <c r="I18" s="1183">
        <v>4</v>
      </c>
    </row>
    <row r="19" spans="1:9" ht="19.899999999999999" customHeight="1" x14ac:dyDescent="0.25">
      <c r="A19" s="1377" t="s">
        <v>1943</v>
      </c>
      <c r="B19" s="1378"/>
      <c r="C19" s="1379"/>
      <c r="D19" s="1183">
        <f t="shared" si="0"/>
        <v>2</v>
      </c>
      <c r="E19" s="1183">
        <f t="shared" si="1"/>
        <v>4</v>
      </c>
      <c r="F19" s="1183">
        <v>2</v>
      </c>
      <c r="G19" s="1183">
        <v>2</v>
      </c>
      <c r="H19" s="1183"/>
      <c r="I19" s="1183">
        <v>2</v>
      </c>
    </row>
    <row r="20" spans="1:9" ht="19.899999999999999" customHeight="1" x14ac:dyDescent="0.25">
      <c r="A20" s="1377" t="s">
        <v>1943</v>
      </c>
      <c r="B20" s="1378"/>
      <c r="C20" s="1379"/>
      <c r="D20" s="1183">
        <f t="shared" ref="D20:D34" si="2">F20+H20</f>
        <v>2</v>
      </c>
      <c r="E20" s="1184">
        <v>0</v>
      </c>
      <c r="F20" s="1184">
        <v>0</v>
      </c>
      <c r="G20" s="1184">
        <v>0</v>
      </c>
      <c r="H20" s="1183">
        <v>2</v>
      </c>
      <c r="I20" s="1184">
        <v>0</v>
      </c>
    </row>
    <row r="21" spans="1:9" ht="19.899999999999999" customHeight="1" x14ac:dyDescent="0.25">
      <c r="A21" s="1377" t="s">
        <v>1944</v>
      </c>
      <c r="B21" s="1378"/>
      <c r="C21" s="1379"/>
      <c r="D21" s="1183">
        <f t="shared" si="2"/>
        <v>3</v>
      </c>
      <c r="E21" s="1183">
        <f t="shared" ref="E21:E34" si="3">G21+I21</f>
        <v>3</v>
      </c>
      <c r="F21" s="1184">
        <v>0</v>
      </c>
      <c r="G21" s="1184">
        <v>0</v>
      </c>
      <c r="H21" s="1183">
        <v>3</v>
      </c>
      <c r="I21" s="1183">
        <v>3</v>
      </c>
    </row>
    <row r="22" spans="1:9" ht="19.899999999999999" customHeight="1" x14ac:dyDescent="0.25">
      <c r="A22" s="1377" t="s">
        <v>1945</v>
      </c>
      <c r="B22" s="1378"/>
      <c r="C22" s="1379"/>
      <c r="D22" s="1183">
        <f t="shared" si="2"/>
        <v>1</v>
      </c>
      <c r="E22" s="1183">
        <f t="shared" si="3"/>
        <v>3</v>
      </c>
      <c r="F22" s="1184">
        <v>0</v>
      </c>
      <c r="G22" s="1184">
        <v>0</v>
      </c>
      <c r="H22" s="1183">
        <v>1</v>
      </c>
      <c r="I22" s="1183">
        <v>3</v>
      </c>
    </row>
    <row r="23" spans="1:9" ht="19.899999999999999" customHeight="1" x14ac:dyDescent="0.25">
      <c r="A23" s="1377" t="s">
        <v>1946</v>
      </c>
      <c r="B23" s="1378"/>
      <c r="C23" s="1379"/>
      <c r="D23" s="1183">
        <f t="shared" si="2"/>
        <v>4</v>
      </c>
      <c r="E23" s="1183">
        <f t="shared" si="3"/>
        <v>4</v>
      </c>
      <c r="F23" s="1184">
        <v>0</v>
      </c>
      <c r="G23" s="1184">
        <v>0</v>
      </c>
      <c r="H23" s="1183">
        <v>4</v>
      </c>
      <c r="I23" s="1183">
        <v>4</v>
      </c>
    </row>
    <row r="24" spans="1:9" ht="19.899999999999999" customHeight="1" x14ac:dyDescent="0.25">
      <c r="A24" s="1377" t="s">
        <v>1947</v>
      </c>
      <c r="B24" s="1378"/>
      <c r="C24" s="1379"/>
      <c r="D24" s="1183">
        <f t="shared" si="2"/>
        <v>1</v>
      </c>
      <c r="E24" s="1183">
        <f t="shared" si="3"/>
        <v>1</v>
      </c>
      <c r="F24" s="1184">
        <v>0</v>
      </c>
      <c r="G24" s="1184">
        <v>0</v>
      </c>
      <c r="H24" s="1183">
        <v>1</v>
      </c>
      <c r="I24" s="1183">
        <v>1</v>
      </c>
    </row>
    <row r="25" spans="1:9" ht="19.899999999999999" customHeight="1" x14ac:dyDescent="0.25">
      <c r="A25" s="1377" t="s">
        <v>1948</v>
      </c>
      <c r="B25" s="1378"/>
      <c r="C25" s="1379"/>
      <c r="D25" s="1183">
        <f t="shared" si="2"/>
        <v>1</v>
      </c>
      <c r="E25" s="1183">
        <f t="shared" si="3"/>
        <v>1</v>
      </c>
      <c r="F25" s="1184">
        <v>0</v>
      </c>
      <c r="G25" s="1184">
        <v>0</v>
      </c>
      <c r="H25" s="1183">
        <v>1</v>
      </c>
      <c r="I25" s="1183">
        <v>1</v>
      </c>
    </row>
    <row r="26" spans="1:9" ht="19.899999999999999" customHeight="1" x14ac:dyDescent="0.25">
      <c r="A26" s="1381" t="s">
        <v>1949</v>
      </c>
      <c r="B26" s="1382"/>
      <c r="C26" s="1383"/>
      <c r="D26" s="1183">
        <f t="shared" si="2"/>
        <v>2</v>
      </c>
      <c r="E26" s="1183">
        <f t="shared" si="3"/>
        <v>2</v>
      </c>
      <c r="F26" s="1183">
        <v>1</v>
      </c>
      <c r="G26" s="1183">
        <v>1</v>
      </c>
      <c r="H26" s="1183">
        <v>1</v>
      </c>
      <c r="I26" s="1183">
        <v>1</v>
      </c>
    </row>
    <row r="27" spans="1:9" ht="19.899999999999999" customHeight="1" x14ac:dyDescent="0.25">
      <c r="A27" s="1377" t="s">
        <v>1950</v>
      </c>
      <c r="B27" s="1378"/>
      <c r="C27" s="1379"/>
      <c r="D27" s="1183">
        <f t="shared" si="2"/>
        <v>5</v>
      </c>
      <c r="E27" s="1183">
        <f t="shared" si="3"/>
        <v>5</v>
      </c>
      <c r="F27" s="1184">
        <v>0</v>
      </c>
      <c r="G27" s="1184">
        <v>0</v>
      </c>
      <c r="H27" s="1183">
        <v>5</v>
      </c>
      <c r="I27" s="1183">
        <v>5</v>
      </c>
    </row>
    <row r="28" spans="1:9" ht="19.899999999999999" customHeight="1" x14ac:dyDescent="0.25">
      <c r="A28" s="1377" t="s">
        <v>1951</v>
      </c>
      <c r="B28" s="1378"/>
      <c r="C28" s="1379"/>
      <c r="D28" s="1183">
        <f t="shared" si="2"/>
        <v>2</v>
      </c>
      <c r="E28" s="1183">
        <f t="shared" si="3"/>
        <v>2</v>
      </c>
      <c r="F28" s="1184">
        <v>0</v>
      </c>
      <c r="G28" s="1184">
        <v>0</v>
      </c>
      <c r="H28" s="1183">
        <v>2</v>
      </c>
      <c r="I28" s="1183">
        <v>2</v>
      </c>
    </row>
    <row r="29" spans="1:9" ht="19.899999999999999" customHeight="1" x14ac:dyDescent="0.25">
      <c r="A29" s="1377" t="s">
        <v>1952</v>
      </c>
      <c r="B29" s="1378"/>
      <c r="C29" s="1379"/>
      <c r="D29" s="1183">
        <f t="shared" si="2"/>
        <v>1</v>
      </c>
      <c r="E29" s="1183">
        <f t="shared" si="3"/>
        <v>1</v>
      </c>
      <c r="F29" s="1184">
        <v>0</v>
      </c>
      <c r="G29" s="1184">
        <v>0</v>
      </c>
      <c r="H29" s="1183">
        <v>1</v>
      </c>
      <c r="I29" s="1183">
        <v>1</v>
      </c>
    </row>
    <row r="30" spans="1:9" ht="19.899999999999999" customHeight="1" x14ac:dyDescent="0.25">
      <c r="A30" s="1377" t="s">
        <v>1953</v>
      </c>
      <c r="B30" s="1378"/>
      <c r="C30" s="1379"/>
      <c r="D30" s="1183">
        <f t="shared" si="2"/>
        <v>1</v>
      </c>
      <c r="E30" s="1183">
        <f t="shared" si="3"/>
        <v>1</v>
      </c>
      <c r="F30" s="1184">
        <v>0</v>
      </c>
      <c r="G30" s="1184">
        <v>0</v>
      </c>
      <c r="H30" s="1183">
        <v>1</v>
      </c>
      <c r="I30" s="1183">
        <v>1</v>
      </c>
    </row>
    <row r="31" spans="1:9" ht="19.899999999999999" customHeight="1" x14ac:dyDescent="0.25">
      <c r="A31" s="1377" t="s">
        <v>1954</v>
      </c>
      <c r="B31" s="1378"/>
      <c r="C31" s="1379"/>
      <c r="D31" s="1183">
        <f t="shared" si="2"/>
        <v>3</v>
      </c>
      <c r="E31" s="1183">
        <f t="shared" si="3"/>
        <v>4</v>
      </c>
      <c r="F31" s="1184">
        <v>0</v>
      </c>
      <c r="G31" s="1184">
        <v>0</v>
      </c>
      <c r="H31" s="1183">
        <v>3</v>
      </c>
      <c r="I31" s="1183">
        <v>4</v>
      </c>
    </row>
    <row r="32" spans="1:9" ht="19.899999999999999" customHeight="1" x14ac:dyDescent="0.25">
      <c r="A32" s="1377" t="s">
        <v>1955</v>
      </c>
      <c r="B32" s="1378"/>
      <c r="C32" s="1379"/>
      <c r="D32" s="1183">
        <f t="shared" si="2"/>
        <v>2</v>
      </c>
      <c r="E32" s="1183">
        <f t="shared" si="3"/>
        <v>2</v>
      </c>
      <c r="F32" s="1184">
        <v>0</v>
      </c>
      <c r="G32" s="1184">
        <v>0</v>
      </c>
      <c r="H32" s="1183">
        <v>2</v>
      </c>
      <c r="I32" s="1183">
        <v>2</v>
      </c>
    </row>
    <row r="33" spans="1:9" ht="19.899999999999999" customHeight="1" x14ac:dyDescent="0.25">
      <c r="A33" s="1377" t="s">
        <v>1956</v>
      </c>
      <c r="B33" s="1378"/>
      <c r="C33" s="1379"/>
      <c r="D33" s="1183">
        <f t="shared" si="2"/>
        <v>1</v>
      </c>
      <c r="E33" s="1183">
        <f t="shared" si="3"/>
        <v>1</v>
      </c>
      <c r="F33" s="1184">
        <v>0</v>
      </c>
      <c r="G33" s="1184">
        <v>0</v>
      </c>
      <c r="H33" s="1183">
        <v>1</v>
      </c>
      <c r="I33" s="1183">
        <v>1</v>
      </c>
    </row>
    <row r="34" spans="1:9" ht="19.899999999999999" customHeight="1" x14ac:dyDescent="0.25">
      <c r="A34" s="1377" t="s">
        <v>1957</v>
      </c>
      <c r="B34" s="1378"/>
      <c r="C34" s="1379"/>
      <c r="D34" s="1183">
        <f t="shared" si="2"/>
        <v>1</v>
      </c>
      <c r="E34" s="1183">
        <f t="shared" si="3"/>
        <v>1</v>
      </c>
      <c r="F34" s="1183">
        <v>1</v>
      </c>
      <c r="G34" s="1183">
        <v>1</v>
      </c>
      <c r="H34" s="1184">
        <v>0</v>
      </c>
      <c r="I34" s="1184">
        <v>0</v>
      </c>
    </row>
  </sheetData>
  <mergeCells count="36">
    <mergeCell ref="A1:I1"/>
    <mergeCell ref="A2:I2"/>
    <mergeCell ref="A3:C5"/>
    <mergeCell ref="D3:E4"/>
    <mergeCell ref="F3:I3"/>
    <mergeCell ref="F4:G4"/>
    <mergeCell ref="H4:I4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  <mergeCell ref="A31:C31"/>
    <mergeCell ref="A32:C32"/>
    <mergeCell ref="A33:C33"/>
    <mergeCell ref="A34:C34"/>
  </mergeCells>
  <pageMargins left="0.39370078740157483" right="0.39370078740157483" top="0.39370078740157483" bottom="0.59055118110236227" header="0" footer="0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28"/>
  <sheetViews>
    <sheetView topLeftCell="A13" zoomScaleNormal="100" workbookViewId="0">
      <selection activeCell="A15" sqref="A15:XFD15"/>
    </sheetView>
  </sheetViews>
  <sheetFormatPr defaultColWidth="8.85546875" defaultRowHeight="15" x14ac:dyDescent="0.25"/>
  <cols>
    <col min="1" max="1" width="37.140625" style="1181" customWidth="1"/>
    <col min="2" max="3" width="6.7109375" style="1181" customWidth="1"/>
    <col min="4" max="5" width="7.7109375" style="1181" customWidth="1"/>
    <col min="6" max="7" width="8.140625" style="1181" customWidth="1"/>
    <col min="8" max="9" width="7.28515625" style="1181" customWidth="1"/>
    <col min="10" max="16384" width="8.85546875" style="1181"/>
  </cols>
  <sheetData>
    <row r="1" spans="1:9" ht="37.9" customHeight="1" x14ac:dyDescent="0.25">
      <c r="A1" s="1384" t="s">
        <v>1925</v>
      </c>
      <c r="B1" s="1384"/>
      <c r="C1" s="1384"/>
      <c r="D1" s="1384"/>
      <c r="E1" s="1384"/>
      <c r="F1" s="1384"/>
      <c r="G1" s="1384"/>
      <c r="H1" s="1384"/>
      <c r="I1" s="1384"/>
    </row>
    <row r="2" spans="1:9" ht="16.899999999999999" customHeight="1" x14ac:dyDescent="0.25">
      <c r="A2" s="1398" t="s">
        <v>1823</v>
      </c>
      <c r="B2" s="1398"/>
      <c r="C2" s="1398"/>
      <c r="D2" s="1398"/>
      <c r="E2" s="1398"/>
      <c r="F2" s="1398"/>
      <c r="G2" s="1398"/>
      <c r="H2" s="1398"/>
      <c r="I2" s="1398"/>
    </row>
    <row r="3" spans="1:9" ht="13.15" customHeight="1" x14ac:dyDescent="0.25">
      <c r="A3" s="1399" t="s">
        <v>88</v>
      </c>
      <c r="B3" s="1399"/>
      <c r="C3" s="1399"/>
      <c r="D3" s="1399"/>
      <c r="E3" s="1399"/>
      <c r="F3" s="1399"/>
      <c r="G3" s="1399"/>
      <c r="H3" s="1399"/>
      <c r="I3" s="1399"/>
    </row>
    <row r="4" spans="1:9" ht="15.75" x14ac:dyDescent="0.25">
      <c r="A4" s="1386" t="s">
        <v>1926</v>
      </c>
      <c r="B4" s="1386"/>
      <c r="C4" s="1386"/>
      <c r="D4" s="1387" t="s">
        <v>1927</v>
      </c>
      <c r="E4" s="1388"/>
      <c r="F4" s="1386" t="s">
        <v>61</v>
      </c>
      <c r="G4" s="1386"/>
      <c r="H4" s="1386"/>
      <c r="I4" s="1386"/>
    </row>
    <row r="5" spans="1:9" ht="79.150000000000006" customHeight="1" x14ac:dyDescent="0.25">
      <c r="A5" s="1386"/>
      <c r="B5" s="1386"/>
      <c r="C5" s="1386"/>
      <c r="D5" s="1389"/>
      <c r="E5" s="1390"/>
      <c r="F5" s="1391" t="s">
        <v>1928</v>
      </c>
      <c r="G5" s="1391"/>
      <c r="H5" s="1391" t="s">
        <v>1929</v>
      </c>
      <c r="I5" s="1391"/>
    </row>
    <row r="6" spans="1:9" ht="20.45" customHeight="1" x14ac:dyDescent="0.25">
      <c r="A6" s="1386"/>
      <c r="B6" s="1386"/>
      <c r="C6" s="1386"/>
      <c r="D6" s="1185">
        <v>2023</v>
      </c>
      <c r="E6" s="1182">
        <v>2024</v>
      </c>
      <c r="F6" s="1182">
        <v>2023</v>
      </c>
      <c r="G6" s="1182">
        <v>2024</v>
      </c>
      <c r="H6" s="1182">
        <v>2023</v>
      </c>
      <c r="I6" s="1182">
        <v>2024</v>
      </c>
    </row>
    <row r="7" spans="1:9" ht="18" customHeight="1" x14ac:dyDescent="0.25">
      <c r="A7" s="1397" t="s">
        <v>1958</v>
      </c>
      <c r="B7" s="1397"/>
      <c r="C7" s="1397"/>
      <c r="D7" s="1183">
        <f>F7+H7</f>
        <v>1</v>
      </c>
      <c r="E7" s="1183">
        <f>G7+I7</f>
        <v>1</v>
      </c>
      <c r="F7" s="1184">
        <v>0</v>
      </c>
      <c r="G7" s="1184">
        <v>0</v>
      </c>
      <c r="H7" s="1183">
        <v>1</v>
      </c>
      <c r="I7" s="1183">
        <v>1</v>
      </c>
    </row>
    <row r="8" spans="1:9" ht="18" customHeight="1" x14ac:dyDescent="0.25">
      <c r="A8" s="1397" t="s">
        <v>1959</v>
      </c>
      <c r="B8" s="1397"/>
      <c r="C8" s="1397"/>
      <c r="D8" s="1183">
        <f>F8+H8</f>
        <v>3</v>
      </c>
      <c r="E8" s="1183">
        <f>G8+I8</f>
        <v>3</v>
      </c>
      <c r="F8" s="1184">
        <v>0</v>
      </c>
      <c r="G8" s="1184">
        <v>0</v>
      </c>
      <c r="H8" s="1183">
        <v>3</v>
      </c>
      <c r="I8" s="1183">
        <v>3</v>
      </c>
    </row>
    <row r="9" spans="1:9" ht="18" customHeight="1" x14ac:dyDescent="0.25">
      <c r="A9" s="1397" t="s">
        <v>1960</v>
      </c>
      <c r="B9" s="1397"/>
      <c r="C9" s="1397"/>
      <c r="D9" s="1183">
        <v>1</v>
      </c>
      <c r="E9" s="1183">
        <f t="shared" ref="E9:E16" si="0">G9+I9</f>
        <v>1</v>
      </c>
      <c r="F9" s="1183">
        <v>1</v>
      </c>
      <c r="G9" s="1183">
        <v>1</v>
      </c>
      <c r="H9" s="1184">
        <v>0</v>
      </c>
      <c r="I9" s="1184">
        <v>0</v>
      </c>
    </row>
    <row r="10" spans="1:9" ht="18" customHeight="1" x14ac:dyDescent="0.25">
      <c r="A10" s="1397" t="s">
        <v>1961</v>
      </c>
      <c r="B10" s="1397"/>
      <c r="C10" s="1397"/>
      <c r="D10" s="1183">
        <f t="shared" ref="D10:D16" si="1">F10+H10</f>
        <v>1</v>
      </c>
      <c r="E10" s="1183">
        <f t="shared" si="0"/>
        <v>1</v>
      </c>
      <c r="F10" s="1184">
        <v>0</v>
      </c>
      <c r="G10" s="1184">
        <v>0</v>
      </c>
      <c r="H10" s="1183">
        <v>1</v>
      </c>
      <c r="I10" s="1183">
        <v>1</v>
      </c>
    </row>
    <row r="11" spans="1:9" ht="18" customHeight="1" x14ac:dyDescent="0.25">
      <c r="A11" s="1397" t="s">
        <v>1962</v>
      </c>
      <c r="B11" s="1397"/>
      <c r="C11" s="1397"/>
      <c r="D11" s="1183">
        <f t="shared" si="1"/>
        <v>2</v>
      </c>
      <c r="E11" s="1183">
        <f t="shared" si="0"/>
        <v>2</v>
      </c>
      <c r="F11" s="1183">
        <v>2</v>
      </c>
      <c r="G11" s="1183">
        <v>2</v>
      </c>
      <c r="H11" s="1184">
        <v>0</v>
      </c>
      <c r="I11" s="1184">
        <v>0</v>
      </c>
    </row>
    <row r="12" spans="1:9" ht="18" customHeight="1" x14ac:dyDescent="0.25">
      <c r="A12" s="1380" t="s">
        <v>1963</v>
      </c>
      <c r="B12" s="1380"/>
      <c r="C12" s="1380"/>
      <c r="D12" s="1183">
        <f t="shared" si="1"/>
        <v>5</v>
      </c>
      <c r="E12" s="1183">
        <f t="shared" si="0"/>
        <v>5</v>
      </c>
      <c r="F12" s="1183">
        <v>2</v>
      </c>
      <c r="G12" s="1183">
        <v>2</v>
      </c>
      <c r="H12" s="1183">
        <v>3</v>
      </c>
      <c r="I12" s="1183">
        <v>3</v>
      </c>
    </row>
    <row r="13" spans="1:9" ht="18" customHeight="1" x14ac:dyDescent="0.25">
      <c r="A13" s="1397" t="s">
        <v>1964</v>
      </c>
      <c r="B13" s="1397"/>
      <c r="C13" s="1397"/>
      <c r="D13" s="1183">
        <f t="shared" si="1"/>
        <v>5</v>
      </c>
      <c r="E13" s="1183">
        <f t="shared" si="0"/>
        <v>5</v>
      </c>
      <c r="F13" s="1183">
        <v>3</v>
      </c>
      <c r="G13" s="1183">
        <v>3</v>
      </c>
      <c r="H13" s="1183">
        <v>2</v>
      </c>
      <c r="I13" s="1183">
        <v>2</v>
      </c>
    </row>
    <row r="14" spans="1:9" ht="18" customHeight="1" x14ac:dyDescent="0.25">
      <c r="A14" s="1397" t="s">
        <v>1965</v>
      </c>
      <c r="B14" s="1397"/>
      <c r="C14" s="1397"/>
      <c r="D14" s="1183">
        <f t="shared" si="1"/>
        <v>2</v>
      </c>
      <c r="E14" s="1183">
        <f t="shared" si="0"/>
        <v>5</v>
      </c>
      <c r="F14" s="1183">
        <v>1</v>
      </c>
      <c r="G14" s="1183">
        <v>1</v>
      </c>
      <c r="H14" s="1183">
        <v>1</v>
      </c>
      <c r="I14" s="1183">
        <v>4</v>
      </c>
    </row>
    <row r="15" spans="1:9" ht="18" customHeight="1" x14ac:dyDescent="0.25">
      <c r="A15" s="1380" t="s">
        <v>1966</v>
      </c>
      <c r="B15" s="1380"/>
      <c r="C15" s="1380"/>
      <c r="D15" s="1183">
        <f t="shared" si="1"/>
        <v>3</v>
      </c>
      <c r="E15" s="1183">
        <f t="shared" si="0"/>
        <v>3</v>
      </c>
      <c r="F15" s="1183">
        <v>2</v>
      </c>
      <c r="G15" s="1183">
        <v>2</v>
      </c>
      <c r="H15" s="1183">
        <v>1</v>
      </c>
      <c r="I15" s="1183">
        <v>1</v>
      </c>
    </row>
    <row r="16" spans="1:9" ht="27.6" customHeight="1" x14ac:dyDescent="0.25">
      <c r="A16" s="1380" t="s">
        <v>1967</v>
      </c>
      <c r="B16" s="1380"/>
      <c r="C16" s="1380"/>
      <c r="D16" s="1183">
        <f t="shared" si="1"/>
        <v>1</v>
      </c>
      <c r="E16" s="1183">
        <f t="shared" si="0"/>
        <v>0</v>
      </c>
      <c r="F16" s="1183">
        <v>1</v>
      </c>
      <c r="G16" s="1184">
        <v>0</v>
      </c>
      <c r="H16" s="1184">
        <v>0</v>
      </c>
      <c r="I16" s="1184">
        <v>0</v>
      </c>
    </row>
    <row r="17" spans="1:9" s="1186" customFormat="1" ht="18" customHeight="1" x14ac:dyDescent="0.25">
      <c r="A17" s="1393" t="s">
        <v>64</v>
      </c>
      <c r="B17" s="1393"/>
      <c r="C17" s="1393"/>
      <c r="D17" s="1182">
        <v>86</v>
      </c>
      <c r="E17" s="1182">
        <v>96</v>
      </c>
      <c r="F17" s="1182">
        <v>29</v>
      </c>
      <c r="G17" s="1182">
        <v>27</v>
      </c>
      <c r="H17" s="1182">
        <v>57</v>
      </c>
      <c r="I17" s="1182">
        <v>69</v>
      </c>
    </row>
    <row r="18" spans="1:9" ht="18" customHeight="1" x14ac:dyDescent="0.25">
      <c r="A18" s="1393" t="s">
        <v>146</v>
      </c>
      <c r="B18" s="1393"/>
      <c r="C18" s="1393"/>
      <c r="D18" s="1182">
        <v>13646</v>
      </c>
      <c r="E18" s="1182">
        <v>13622</v>
      </c>
      <c r="F18" s="1182">
        <v>4700</v>
      </c>
      <c r="G18" s="1182">
        <v>4692</v>
      </c>
      <c r="H18" s="1182">
        <v>8946</v>
      </c>
      <c r="I18" s="1182">
        <v>8930</v>
      </c>
    </row>
    <row r="19" spans="1:9" ht="18" customHeight="1" x14ac:dyDescent="0.25">
      <c r="A19" s="1393" t="s">
        <v>1968</v>
      </c>
      <c r="B19" s="1393"/>
      <c r="C19" s="1393"/>
      <c r="D19" s="1182">
        <v>1265</v>
      </c>
      <c r="E19" s="1182">
        <v>1290</v>
      </c>
      <c r="F19" s="1182">
        <v>373</v>
      </c>
      <c r="G19" s="1182">
        <v>383</v>
      </c>
      <c r="H19" s="1182">
        <v>892</v>
      </c>
      <c r="I19" s="1182">
        <v>907</v>
      </c>
    </row>
    <row r="20" spans="1:9" ht="18.600000000000001" customHeight="1" x14ac:dyDescent="0.25"/>
    <row r="21" spans="1:9" ht="33" customHeight="1" x14ac:dyDescent="0.25">
      <c r="A21" s="1394" t="s">
        <v>1969</v>
      </c>
      <c r="B21" s="1394"/>
      <c r="C21" s="1394"/>
      <c r="D21" s="1394"/>
      <c r="E21" s="1394"/>
      <c r="F21" s="1394"/>
      <c r="G21" s="1394"/>
      <c r="H21" s="1394"/>
      <c r="I21" s="1394"/>
    </row>
    <row r="22" spans="1:9" x14ac:dyDescent="0.25">
      <c r="A22" s="1395" t="s">
        <v>1823</v>
      </c>
      <c r="B22" s="1395"/>
      <c r="C22" s="1395"/>
      <c r="D22" s="1395"/>
      <c r="E22" s="1395"/>
      <c r="F22" s="1395"/>
      <c r="G22" s="1395"/>
      <c r="H22" s="1395"/>
      <c r="I22" s="1395"/>
    </row>
    <row r="23" spans="1:9" ht="67.150000000000006" customHeight="1" x14ac:dyDescent="0.25">
      <c r="A23" s="1386" t="s">
        <v>1926</v>
      </c>
      <c r="B23" s="1391" t="s">
        <v>1970</v>
      </c>
      <c r="C23" s="1391"/>
      <c r="D23" s="1391"/>
      <c r="E23" s="1391"/>
      <c r="F23" s="1391" t="s">
        <v>1971</v>
      </c>
      <c r="G23" s="1391"/>
      <c r="H23" s="1391"/>
      <c r="I23" s="1391"/>
    </row>
    <row r="24" spans="1:9" ht="45" customHeight="1" x14ac:dyDescent="0.25">
      <c r="A24" s="1386"/>
      <c r="B24" s="1396" t="s">
        <v>1972</v>
      </c>
      <c r="C24" s="1396"/>
      <c r="D24" s="1392" t="s">
        <v>1973</v>
      </c>
      <c r="E24" s="1392"/>
      <c r="F24" s="1396" t="s">
        <v>1972</v>
      </c>
      <c r="G24" s="1396"/>
      <c r="H24" s="1392" t="s">
        <v>1973</v>
      </c>
      <c r="I24" s="1392"/>
    </row>
    <row r="25" spans="1:9" ht="19.899999999999999" customHeight="1" x14ac:dyDescent="0.25">
      <c r="A25" s="1386"/>
      <c r="B25" s="1187">
        <v>2023</v>
      </c>
      <c r="C25" s="1187">
        <v>2024</v>
      </c>
      <c r="D25" s="1187">
        <v>2023</v>
      </c>
      <c r="E25" s="1187">
        <v>2024</v>
      </c>
      <c r="F25" s="1187">
        <v>2023</v>
      </c>
      <c r="G25" s="1187">
        <v>2024</v>
      </c>
      <c r="H25" s="1187">
        <v>2023</v>
      </c>
      <c r="I25" s="1187">
        <v>2024</v>
      </c>
    </row>
    <row r="26" spans="1:9" ht="30.6" customHeight="1" x14ac:dyDescent="0.25">
      <c r="A26" s="1188" t="s">
        <v>64</v>
      </c>
      <c r="B26" s="1189">
        <v>539</v>
      </c>
      <c r="C26" s="1189">
        <v>367</v>
      </c>
      <c r="D26" s="1189">
        <v>5.21</v>
      </c>
      <c r="E26" s="1189">
        <v>3.55</v>
      </c>
      <c r="F26" s="1189">
        <v>785</v>
      </c>
      <c r="G26" s="1189">
        <v>811</v>
      </c>
      <c r="H26" s="1189">
        <v>7.59</v>
      </c>
      <c r="I26" s="1189">
        <v>7.84</v>
      </c>
    </row>
    <row r="27" spans="1:9" ht="30.6" customHeight="1" x14ac:dyDescent="0.25">
      <c r="A27" s="1188" t="s">
        <v>146</v>
      </c>
      <c r="B27" s="1190">
        <v>91545</v>
      </c>
      <c r="C27" s="1190">
        <v>90936</v>
      </c>
      <c r="D27" s="1190">
        <v>6.26</v>
      </c>
      <c r="E27" s="1190">
        <v>6.22</v>
      </c>
      <c r="F27" s="1190">
        <v>154532</v>
      </c>
      <c r="G27" s="1190">
        <v>154134</v>
      </c>
      <c r="H27" s="1190">
        <v>10.57</v>
      </c>
      <c r="I27" s="1190">
        <v>10.55</v>
      </c>
    </row>
    <row r="28" spans="1:9" ht="30.6" customHeight="1" x14ac:dyDescent="0.25">
      <c r="A28" s="1188" t="s">
        <v>1968</v>
      </c>
      <c r="B28" s="1190">
        <v>8443</v>
      </c>
      <c r="C28" s="1190">
        <v>8381</v>
      </c>
      <c r="D28" s="1190">
        <v>6.1</v>
      </c>
      <c r="E28" s="1190">
        <v>6.06</v>
      </c>
      <c r="F28" s="1190">
        <v>13527</v>
      </c>
      <c r="G28" s="1190">
        <v>13920</v>
      </c>
      <c r="H28" s="1190">
        <v>9.77</v>
      </c>
      <c r="I28" s="1190">
        <v>10.06</v>
      </c>
    </row>
  </sheetData>
  <mergeCells count="30">
    <mergeCell ref="A1:I1"/>
    <mergeCell ref="A2:I2"/>
    <mergeCell ref="A3:I3"/>
    <mergeCell ref="A4:C6"/>
    <mergeCell ref="D4:E5"/>
    <mergeCell ref="F4:I4"/>
    <mergeCell ref="F5:G5"/>
    <mergeCell ref="H5:I5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H24:I24"/>
    <mergeCell ref="A18:C18"/>
    <mergeCell ref="A19:C19"/>
    <mergeCell ref="A21:I21"/>
    <mergeCell ref="A22:I22"/>
    <mergeCell ref="A23:A25"/>
    <mergeCell ref="B23:E23"/>
    <mergeCell ref="F23:I23"/>
    <mergeCell ref="B24:C24"/>
    <mergeCell ref="D24:E24"/>
    <mergeCell ref="F24:G24"/>
  </mergeCells>
  <pageMargins left="0.39370078740157483" right="0.39370078740157483" top="0.39370078740157483" bottom="0.59055118110236227" header="0" footer="0"/>
  <pageSetup paperSize="9"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5"/>
  <sheetViews>
    <sheetView zoomScaleNormal="100" workbookViewId="0">
      <selection activeCell="K15" sqref="K15"/>
    </sheetView>
  </sheetViews>
  <sheetFormatPr defaultColWidth="8.85546875" defaultRowHeight="12.75" x14ac:dyDescent="0.2"/>
  <cols>
    <col min="1" max="1" width="39.7109375" style="110" customWidth="1"/>
    <col min="2" max="7" width="16.140625" style="110" customWidth="1"/>
    <col min="8" max="16384" width="8.85546875" style="110"/>
  </cols>
  <sheetData>
    <row r="1" spans="1:7" ht="20.45" customHeight="1" x14ac:dyDescent="0.2">
      <c r="A1" s="1400" t="s">
        <v>1825</v>
      </c>
      <c r="B1" s="1400"/>
      <c r="C1" s="1400"/>
      <c r="D1" s="1400"/>
      <c r="E1" s="1400"/>
      <c r="F1" s="1400"/>
      <c r="G1" s="1400"/>
    </row>
    <row r="2" spans="1:7" ht="15" x14ac:dyDescent="0.2">
      <c r="A2" s="1401" t="s">
        <v>1897</v>
      </c>
      <c r="B2" s="1401"/>
      <c r="C2" s="1401"/>
      <c r="D2" s="1401"/>
      <c r="E2" s="1401"/>
      <c r="F2" s="1401"/>
      <c r="G2" s="1401"/>
    </row>
    <row r="3" spans="1:7" ht="33.6" customHeight="1" x14ac:dyDescent="0.2">
      <c r="A3" s="1402" t="s">
        <v>135</v>
      </c>
      <c r="B3" s="1404" t="s">
        <v>566</v>
      </c>
      <c r="C3" s="1405"/>
      <c r="D3" s="1404" t="s">
        <v>567</v>
      </c>
      <c r="E3" s="1405"/>
      <c r="F3" s="1404" t="s">
        <v>568</v>
      </c>
      <c r="G3" s="1405"/>
    </row>
    <row r="4" spans="1:7" ht="14.25" customHeight="1" x14ac:dyDescent="0.2">
      <c r="A4" s="1403"/>
      <c r="B4" s="111">
        <v>2023</v>
      </c>
      <c r="C4" s="111">
        <v>2024</v>
      </c>
      <c r="D4" s="111">
        <v>2023</v>
      </c>
      <c r="E4" s="111">
        <v>2024</v>
      </c>
      <c r="F4" s="111">
        <v>2023</v>
      </c>
      <c r="G4" s="111">
        <v>2024</v>
      </c>
    </row>
    <row r="5" spans="1:7" ht="21.6" customHeight="1" x14ac:dyDescent="0.2">
      <c r="A5" s="112" t="s">
        <v>569</v>
      </c>
      <c r="B5" s="1023">
        <v>172316.5</v>
      </c>
      <c r="C5" s="1023">
        <v>189693.7</v>
      </c>
      <c r="D5" s="1023">
        <v>100187.4</v>
      </c>
      <c r="E5" s="1023">
        <v>96399</v>
      </c>
      <c r="F5" s="1023">
        <v>48300.6</v>
      </c>
      <c r="G5" s="1023">
        <v>51984.7</v>
      </c>
    </row>
    <row r="6" spans="1:7" ht="21.6" customHeight="1" x14ac:dyDescent="0.2">
      <c r="A6" s="114" t="s">
        <v>56</v>
      </c>
      <c r="B6" s="1023">
        <v>77703.7</v>
      </c>
      <c r="C6" s="1023">
        <v>87811.1</v>
      </c>
      <c r="D6" s="1023">
        <v>34764.5</v>
      </c>
      <c r="E6" s="1023">
        <v>45450.5</v>
      </c>
      <c r="F6" s="1023">
        <v>22592</v>
      </c>
      <c r="G6" s="1023">
        <v>43234.7</v>
      </c>
    </row>
    <row r="7" spans="1:7" ht="21.6" customHeight="1" x14ac:dyDescent="0.2">
      <c r="A7" s="112" t="s">
        <v>570</v>
      </c>
      <c r="B7" s="1023">
        <v>300349.40000000002</v>
      </c>
      <c r="C7" s="1023">
        <v>228010.7</v>
      </c>
      <c r="D7" s="1023">
        <v>163531.29999999999</v>
      </c>
      <c r="E7" s="1023">
        <v>140453.9</v>
      </c>
      <c r="F7" s="1023">
        <v>41333</v>
      </c>
      <c r="G7" s="1023">
        <v>51802.400000000001</v>
      </c>
    </row>
    <row r="8" spans="1:7" ht="21.6" customHeight="1" x14ac:dyDescent="0.2">
      <c r="A8" s="114" t="s">
        <v>571</v>
      </c>
      <c r="B8" s="1023">
        <v>215949.7</v>
      </c>
      <c r="C8" s="1023">
        <v>235682.2</v>
      </c>
      <c r="D8" s="1023">
        <v>96532.7</v>
      </c>
      <c r="E8" s="1023">
        <v>113253.7</v>
      </c>
      <c r="F8" s="1023">
        <v>63481.4</v>
      </c>
      <c r="G8" s="1023">
        <v>72097.399999999994</v>
      </c>
    </row>
    <row r="9" spans="1:7" ht="47.25" x14ac:dyDescent="0.2">
      <c r="A9" s="112" t="s">
        <v>1567</v>
      </c>
      <c r="B9" s="1023">
        <v>113207.4</v>
      </c>
      <c r="C9" s="1023">
        <v>144882.4</v>
      </c>
      <c r="D9" s="1023">
        <v>57673.3</v>
      </c>
      <c r="E9" s="1023">
        <v>77977.7</v>
      </c>
      <c r="F9" s="1023">
        <v>35106.199999999997</v>
      </c>
      <c r="G9" s="1023">
        <v>31177.5</v>
      </c>
    </row>
    <row r="10" spans="1:7" ht="19.899999999999999" customHeight="1" x14ac:dyDescent="0.2">
      <c r="A10" s="112" t="s">
        <v>55</v>
      </c>
      <c r="B10" s="1023">
        <v>178961.3</v>
      </c>
      <c r="C10" s="1023">
        <v>170836.1</v>
      </c>
      <c r="D10" s="1023">
        <v>91204</v>
      </c>
      <c r="E10" s="1023">
        <v>82289.2</v>
      </c>
      <c r="F10" s="1023">
        <v>56733.8</v>
      </c>
      <c r="G10" s="1023">
        <v>65014.9</v>
      </c>
    </row>
    <row r="11" spans="1:7" ht="19.899999999999999" customHeight="1" x14ac:dyDescent="0.2">
      <c r="A11" s="112" t="s">
        <v>572</v>
      </c>
      <c r="B11" s="1023">
        <v>216797</v>
      </c>
      <c r="C11" s="1023">
        <v>221573</v>
      </c>
      <c r="D11" s="1023">
        <v>75097.100000000006</v>
      </c>
      <c r="E11" s="1023">
        <v>79937.100000000006</v>
      </c>
      <c r="F11" s="1023">
        <v>44530.5</v>
      </c>
      <c r="G11" s="1023">
        <v>49215.1</v>
      </c>
    </row>
    <row r="12" spans="1:7" ht="19.899999999999999" customHeight="1" x14ac:dyDescent="0.2">
      <c r="A12" s="114" t="s">
        <v>1632</v>
      </c>
      <c r="B12" s="1023">
        <v>81157.899999999994</v>
      </c>
      <c r="C12" s="1023">
        <v>46053.8</v>
      </c>
      <c r="D12" s="1023">
        <v>41490.199999999997</v>
      </c>
      <c r="E12" s="1023">
        <v>31351.4</v>
      </c>
      <c r="F12" s="1023">
        <v>17122.8</v>
      </c>
      <c r="G12" s="1023">
        <v>21773.1</v>
      </c>
    </row>
    <row r="13" spans="1:7" ht="19.899999999999999" customHeight="1" x14ac:dyDescent="0.2">
      <c r="A13" s="114" t="s">
        <v>1633</v>
      </c>
      <c r="B13" s="1023">
        <v>145180.5</v>
      </c>
      <c r="C13" s="1023">
        <v>124710.5</v>
      </c>
      <c r="D13" s="1023">
        <v>73198.7</v>
      </c>
      <c r="E13" s="1023">
        <v>65511</v>
      </c>
      <c r="F13" s="1023">
        <v>47727</v>
      </c>
      <c r="G13" s="1023">
        <v>49884.2</v>
      </c>
    </row>
    <row r="14" spans="1:7" ht="19.899999999999999" customHeight="1" x14ac:dyDescent="0.2">
      <c r="A14" s="112" t="s">
        <v>1634</v>
      </c>
      <c r="B14" s="1023">
        <v>68392.7</v>
      </c>
      <c r="C14" s="1023">
        <v>73229.8</v>
      </c>
      <c r="D14" s="1023">
        <v>32451.7</v>
      </c>
      <c r="E14" s="1023">
        <v>40774.5</v>
      </c>
      <c r="F14" s="1023">
        <v>28764</v>
      </c>
      <c r="G14" s="1023">
        <v>35164.6</v>
      </c>
    </row>
    <row r="15" spans="1:7" ht="19.899999999999999" customHeight="1" x14ac:dyDescent="0.2">
      <c r="A15" s="112" t="s">
        <v>57</v>
      </c>
      <c r="B15" s="1023">
        <v>73226.2</v>
      </c>
      <c r="C15" s="1023">
        <v>97155.199999999997</v>
      </c>
      <c r="D15" s="1023">
        <v>41765.9</v>
      </c>
      <c r="E15" s="1023">
        <v>48388.1</v>
      </c>
      <c r="F15" s="1023">
        <v>35965.699999999997</v>
      </c>
      <c r="G15" s="1023">
        <v>28245.1</v>
      </c>
    </row>
    <row r="16" spans="1:7" ht="19.899999999999999" customHeight="1" x14ac:dyDescent="0.2">
      <c r="A16" s="112" t="s">
        <v>1635</v>
      </c>
      <c r="B16" s="1023">
        <v>145246.5</v>
      </c>
      <c r="C16" s="1023">
        <v>149810.5</v>
      </c>
      <c r="D16" s="1023">
        <v>77978.7</v>
      </c>
      <c r="E16" s="1023">
        <v>79531.7</v>
      </c>
      <c r="F16" s="1023">
        <v>36390.1</v>
      </c>
      <c r="G16" s="1023">
        <v>39496.800000000003</v>
      </c>
    </row>
    <row r="17" spans="1:7" ht="19.899999999999999" customHeight="1" x14ac:dyDescent="0.2">
      <c r="A17" s="112" t="s">
        <v>1636</v>
      </c>
      <c r="B17" s="1023">
        <v>198529.4</v>
      </c>
      <c r="C17" s="1023">
        <v>190085.9</v>
      </c>
      <c r="D17" s="1023">
        <v>52133.3</v>
      </c>
      <c r="E17" s="1023">
        <v>50281.8</v>
      </c>
      <c r="F17" s="1023">
        <v>56908.1</v>
      </c>
      <c r="G17" s="1023">
        <v>52443.9</v>
      </c>
    </row>
    <row r="18" spans="1:7" ht="19.899999999999999" customHeight="1" x14ac:dyDescent="0.2">
      <c r="A18" s="112" t="s">
        <v>1637</v>
      </c>
      <c r="B18" s="1023">
        <v>151175.6</v>
      </c>
      <c r="C18" s="1023">
        <v>159631.9</v>
      </c>
      <c r="D18" s="1023">
        <v>85776.3</v>
      </c>
      <c r="E18" s="1023">
        <v>88963.1</v>
      </c>
      <c r="F18" s="1023">
        <v>48785.5</v>
      </c>
      <c r="G18" s="1023">
        <v>55629.8</v>
      </c>
    </row>
    <row r="19" spans="1:7" ht="19.899999999999999" customHeight="1" x14ac:dyDescent="0.2">
      <c r="A19" s="112" t="s">
        <v>1638</v>
      </c>
      <c r="B19" s="1023">
        <v>228988.2</v>
      </c>
      <c r="C19" s="1023">
        <v>185049.9</v>
      </c>
      <c r="D19" s="1023">
        <v>97956.1</v>
      </c>
      <c r="E19" s="1023">
        <v>86838</v>
      </c>
      <c r="F19" s="1023">
        <v>39937.199999999997</v>
      </c>
      <c r="G19" s="1023">
        <v>48762</v>
      </c>
    </row>
    <row r="20" spans="1:7" ht="19.899999999999999" customHeight="1" x14ac:dyDescent="0.2">
      <c r="A20" s="112" t="s">
        <v>1639</v>
      </c>
      <c r="B20" s="1023">
        <v>186735.6</v>
      </c>
      <c r="C20" s="1023">
        <v>179224.1</v>
      </c>
      <c r="D20" s="1023">
        <v>101530.8</v>
      </c>
      <c r="E20" s="1023">
        <v>93411.9</v>
      </c>
      <c r="F20" s="1023">
        <v>33985.599999999999</v>
      </c>
      <c r="G20" s="1023">
        <v>60447.7</v>
      </c>
    </row>
    <row r="21" spans="1:7" ht="19.899999999999999" customHeight="1" x14ac:dyDescent="0.2">
      <c r="A21" s="112" t="s">
        <v>1640</v>
      </c>
      <c r="B21" s="1023">
        <v>123281</v>
      </c>
      <c r="C21" s="1023">
        <v>169671.3</v>
      </c>
      <c r="D21" s="1023">
        <v>73114.8</v>
      </c>
      <c r="E21" s="1023">
        <v>110307.5</v>
      </c>
      <c r="F21" s="1023">
        <v>36146.300000000003</v>
      </c>
      <c r="G21" s="1023">
        <v>56288.6</v>
      </c>
    </row>
    <row r="22" spans="1:7" ht="19.899999999999999" customHeight="1" x14ac:dyDescent="0.2">
      <c r="A22" s="112" t="s">
        <v>1644</v>
      </c>
      <c r="B22" s="1023">
        <v>108501.4</v>
      </c>
      <c r="C22" s="1023">
        <v>69720.100000000006</v>
      </c>
      <c r="D22" s="1023">
        <v>51590.9</v>
      </c>
      <c r="E22" s="1023">
        <v>44100.9</v>
      </c>
      <c r="F22" s="1023">
        <v>42094.9</v>
      </c>
      <c r="G22" s="1023">
        <v>35633.1</v>
      </c>
    </row>
    <row r="23" spans="1:7" ht="19.899999999999999" customHeight="1" x14ac:dyDescent="0.2">
      <c r="A23" s="112" t="s">
        <v>1641</v>
      </c>
      <c r="B23" s="1023">
        <v>95027</v>
      </c>
      <c r="C23" s="1023">
        <v>100353.2</v>
      </c>
      <c r="D23" s="1023">
        <v>26184.6</v>
      </c>
      <c r="E23" s="1023">
        <v>51647.1</v>
      </c>
      <c r="F23" s="1023">
        <v>32413.599999999999</v>
      </c>
      <c r="G23" s="1023">
        <v>17710.099999999999</v>
      </c>
    </row>
    <row r="24" spans="1:7" ht="19.899999999999999" customHeight="1" x14ac:dyDescent="0.2">
      <c r="A24" s="112" t="s">
        <v>1642</v>
      </c>
      <c r="B24" s="1023">
        <v>119653.8</v>
      </c>
      <c r="C24" s="1023">
        <v>144032.5</v>
      </c>
      <c r="D24" s="1023">
        <v>62346.9</v>
      </c>
      <c r="E24" s="1023">
        <v>76900.2</v>
      </c>
      <c r="F24" s="1023">
        <v>19006.400000000001</v>
      </c>
      <c r="G24" s="1023">
        <v>43163</v>
      </c>
    </row>
    <row r="25" spans="1:7" ht="19.899999999999999" customHeight="1" x14ac:dyDescent="0.2">
      <c r="A25" s="115" t="s">
        <v>64</v>
      </c>
      <c r="B25" s="1144">
        <v>146182</v>
      </c>
      <c r="C25" s="526">
        <v>156111.70000000001</v>
      </c>
      <c r="D25" s="526">
        <v>78174</v>
      </c>
      <c r="E25" s="526">
        <v>79316.3</v>
      </c>
      <c r="F25" s="526">
        <v>41266.6</v>
      </c>
      <c r="G25" s="526">
        <v>46163.6</v>
      </c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6"/>
  <sheetViews>
    <sheetView zoomScaleNormal="100" workbookViewId="0">
      <selection activeCell="J14" sqref="J14"/>
    </sheetView>
  </sheetViews>
  <sheetFormatPr defaultColWidth="8.85546875" defaultRowHeight="12.75" x14ac:dyDescent="0.2"/>
  <cols>
    <col min="1" max="1" width="37.7109375" style="110" customWidth="1"/>
    <col min="2" max="7" width="16.140625" style="110" customWidth="1"/>
    <col min="8" max="16384" width="8.85546875" style="110"/>
  </cols>
  <sheetData>
    <row r="1" spans="1:7" ht="15" customHeight="1" x14ac:dyDescent="0.2">
      <c r="A1" s="1400" t="s">
        <v>1568</v>
      </c>
      <c r="B1" s="1400"/>
      <c r="C1" s="1400"/>
      <c r="D1" s="1400"/>
      <c r="E1" s="1400"/>
      <c r="F1" s="1400"/>
      <c r="G1" s="1400"/>
    </row>
    <row r="2" spans="1:7" ht="15" customHeight="1" x14ac:dyDescent="0.2">
      <c r="A2" s="1400" t="s">
        <v>1826</v>
      </c>
      <c r="B2" s="1400"/>
      <c r="C2" s="1400"/>
      <c r="D2" s="1400"/>
      <c r="E2" s="1400"/>
      <c r="F2" s="1400"/>
      <c r="G2" s="1400"/>
    </row>
    <row r="3" spans="1:7" ht="15" x14ac:dyDescent="0.2">
      <c r="A3" s="1401" t="s">
        <v>1896</v>
      </c>
      <c r="B3" s="1401"/>
      <c r="C3" s="1401"/>
      <c r="D3" s="1401"/>
      <c r="E3" s="1401"/>
      <c r="F3" s="1401"/>
      <c r="G3" s="1401"/>
    </row>
    <row r="4" spans="1:7" ht="27.6" customHeight="1" x14ac:dyDescent="0.2">
      <c r="A4" s="1406" t="s">
        <v>135</v>
      </c>
      <c r="B4" s="1407" t="s">
        <v>566</v>
      </c>
      <c r="C4" s="1407"/>
      <c r="D4" s="1407" t="s">
        <v>567</v>
      </c>
      <c r="E4" s="1407"/>
      <c r="F4" s="1407" t="s">
        <v>568</v>
      </c>
      <c r="G4" s="1407"/>
    </row>
    <row r="5" spans="1:7" ht="14.25" customHeight="1" x14ac:dyDescent="0.2">
      <c r="A5" s="1406"/>
      <c r="B5" s="111">
        <v>2023</v>
      </c>
      <c r="C5" s="111">
        <v>2024</v>
      </c>
      <c r="D5" s="111">
        <v>2023</v>
      </c>
      <c r="E5" s="111">
        <v>2024</v>
      </c>
      <c r="F5" s="111">
        <v>2023</v>
      </c>
      <c r="G5" s="111">
        <v>2024</v>
      </c>
    </row>
    <row r="6" spans="1:7" ht="21" customHeight="1" x14ac:dyDescent="0.2">
      <c r="A6" s="112" t="s">
        <v>569</v>
      </c>
      <c r="B6" s="1024">
        <v>156545.20000000001</v>
      </c>
      <c r="C6" s="1024">
        <v>175875</v>
      </c>
      <c r="D6" s="1024">
        <v>81013</v>
      </c>
      <c r="E6" s="1024">
        <v>74350.899999999994</v>
      </c>
      <c r="F6" s="1024">
        <v>50698</v>
      </c>
      <c r="G6" s="1024">
        <v>54554</v>
      </c>
    </row>
    <row r="7" spans="1:7" ht="21" customHeight="1" x14ac:dyDescent="0.2">
      <c r="A7" s="114" t="s">
        <v>56</v>
      </c>
      <c r="B7" s="1024">
        <v>62334.9</v>
      </c>
      <c r="C7" s="1024">
        <v>62390.5</v>
      </c>
      <c r="D7" s="1024">
        <v>23216.9</v>
      </c>
      <c r="E7" s="1024">
        <v>17732.2</v>
      </c>
      <c r="F7" s="1024">
        <v>20784</v>
      </c>
      <c r="G7" s="1024">
        <v>44565.3</v>
      </c>
    </row>
    <row r="8" spans="1:7" ht="21" customHeight="1" x14ac:dyDescent="0.2">
      <c r="A8" s="112" t="s">
        <v>570</v>
      </c>
      <c r="B8" s="1024">
        <v>274448.3</v>
      </c>
      <c r="C8" s="1024">
        <v>182532.2</v>
      </c>
      <c r="D8" s="1024">
        <v>126206.9</v>
      </c>
      <c r="E8" s="1024">
        <v>97494.9</v>
      </c>
      <c r="F8" s="1024">
        <v>46448.3</v>
      </c>
      <c r="G8" s="1024">
        <v>54028.4</v>
      </c>
    </row>
    <row r="9" spans="1:7" ht="21" customHeight="1" x14ac:dyDescent="0.2">
      <c r="A9" s="114" t="s">
        <v>571</v>
      </c>
      <c r="B9" s="1024">
        <v>205289.8</v>
      </c>
      <c r="C9" s="1024">
        <v>219734</v>
      </c>
      <c r="D9" s="1024">
        <v>84000.6</v>
      </c>
      <c r="E9" s="1024">
        <v>89590.9</v>
      </c>
      <c r="F9" s="1024">
        <v>64142.2</v>
      </c>
      <c r="G9" s="1024">
        <v>70680.899999999994</v>
      </c>
    </row>
    <row r="10" spans="1:7" ht="51.6" customHeight="1" x14ac:dyDescent="0.2">
      <c r="A10" s="112" t="s">
        <v>1567</v>
      </c>
      <c r="B10" s="1024">
        <v>92738.7</v>
      </c>
      <c r="C10" s="1024">
        <v>117042.4</v>
      </c>
      <c r="D10" s="1024">
        <v>31622.3</v>
      </c>
      <c r="E10" s="1024">
        <v>47654.9</v>
      </c>
      <c r="F10" s="1024">
        <v>36915.9</v>
      </c>
      <c r="G10" s="1024">
        <v>27553</v>
      </c>
    </row>
    <row r="11" spans="1:7" ht="19.899999999999999" customHeight="1" x14ac:dyDescent="0.2">
      <c r="A11" s="112" t="s">
        <v>55</v>
      </c>
      <c r="B11" s="1024">
        <v>166533.9</v>
      </c>
      <c r="C11" s="1024">
        <v>150357.9</v>
      </c>
      <c r="D11" s="1024">
        <v>70672.899999999994</v>
      </c>
      <c r="E11" s="1024">
        <v>57697.3</v>
      </c>
      <c r="F11" s="1024">
        <v>62328.5</v>
      </c>
      <c r="G11" s="1024">
        <v>68779.7</v>
      </c>
    </row>
    <row r="12" spans="1:7" ht="19.899999999999999" customHeight="1" x14ac:dyDescent="0.2">
      <c r="A12" s="112" t="s">
        <v>572</v>
      </c>
      <c r="B12" s="1024">
        <v>190854.8</v>
      </c>
      <c r="C12" s="1024">
        <v>192604.79999999999</v>
      </c>
      <c r="D12" s="1024">
        <v>52455</v>
      </c>
      <c r="E12" s="1024">
        <v>52419</v>
      </c>
      <c r="F12" s="1024">
        <v>45474.1</v>
      </c>
      <c r="G12" s="1024">
        <v>49721.9</v>
      </c>
    </row>
    <row r="13" spans="1:7" ht="19.899999999999999" customHeight="1" x14ac:dyDescent="0.2">
      <c r="A13" s="114" t="s">
        <v>1632</v>
      </c>
      <c r="B13" s="1024">
        <v>69298.8</v>
      </c>
      <c r="C13" s="1024">
        <v>36516.800000000003</v>
      </c>
      <c r="D13" s="1024">
        <v>28648.3</v>
      </c>
      <c r="E13" s="1024">
        <v>21392.400000000001</v>
      </c>
      <c r="F13" s="1024">
        <v>16557.7</v>
      </c>
      <c r="G13" s="1024">
        <v>22814.400000000001</v>
      </c>
    </row>
    <row r="14" spans="1:7" ht="19.899999999999999" customHeight="1" x14ac:dyDescent="0.2">
      <c r="A14" s="114" t="s">
        <v>1633</v>
      </c>
      <c r="B14" s="1024">
        <v>117030.7</v>
      </c>
      <c r="C14" s="1024">
        <v>118892.1</v>
      </c>
      <c r="D14" s="1024">
        <v>40668.300000000003</v>
      </c>
      <c r="E14" s="1024">
        <v>53794.9</v>
      </c>
      <c r="F14" s="1024">
        <v>50637.5</v>
      </c>
      <c r="G14" s="1024">
        <v>53668.3</v>
      </c>
    </row>
    <row r="15" spans="1:7" ht="19.899999999999999" customHeight="1" x14ac:dyDescent="0.2">
      <c r="A15" s="112" t="s">
        <v>1634</v>
      </c>
      <c r="B15" s="1024">
        <v>66758.8</v>
      </c>
      <c r="C15" s="1024">
        <v>71545</v>
      </c>
      <c r="D15" s="1024">
        <v>28466.9</v>
      </c>
      <c r="E15" s="1024">
        <v>36260.6</v>
      </c>
      <c r="F15" s="1024">
        <v>32256.400000000001</v>
      </c>
      <c r="G15" s="1024">
        <v>37737.4</v>
      </c>
    </row>
    <row r="16" spans="1:7" ht="19.899999999999999" customHeight="1" x14ac:dyDescent="0.2">
      <c r="A16" s="112" t="s">
        <v>57</v>
      </c>
      <c r="B16" s="1024">
        <v>67254.100000000006</v>
      </c>
      <c r="C16" s="1024">
        <v>98080.8</v>
      </c>
      <c r="D16" s="1024">
        <v>30849.7</v>
      </c>
      <c r="E16" s="1024">
        <v>40922.300000000003</v>
      </c>
      <c r="F16" s="1024">
        <v>41925.599999999999</v>
      </c>
      <c r="G16" s="1024">
        <v>31982.799999999999</v>
      </c>
    </row>
    <row r="17" spans="1:7" ht="19.899999999999999" customHeight="1" x14ac:dyDescent="0.2">
      <c r="A17" s="112" t="s">
        <v>1635</v>
      </c>
      <c r="B17" s="1024">
        <v>118223.2</v>
      </c>
      <c r="C17" s="1024">
        <v>121122.1</v>
      </c>
      <c r="D17" s="1024">
        <v>51407</v>
      </c>
      <c r="E17" s="1024">
        <v>52560.4</v>
      </c>
      <c r="F17" s="1024">
        <v>40681.4</v>
      </c>
      <c r="G17" s="1024">
        <v>41326.699999999997</v>
      </c>
    </row>
    <row r="18" spans="1:7" ht="19.899999999999999" customHeight="1" x14ac:dyDescent="0.2">
      <c r="A18" s="112" t="s">
        <v>1636</v>
      </c>
      <c r="B18" s="1024">
        <v>208866.4</v>
      </c>
      <c r="C18" s="1024">
        <v>198254.5</v>
      </c>
      <c r="D18" s="1024">
        <v>31265.599999999999</v>
      </c>
      <c r="E18" s="1024">
        <v>31926.9</v>
      </c>
      <c r="F18" s="1024">
        <v>67937.600000000006</v>
      </c>
      <c r="G18" s="1024">
        <v>62235.6</v>
      </c>
    </row>
    <row r="19" spans="1:7" ht="19.899999999999999" customHeight="1" x14ac:dyDescent="0.2">
      <c r="A19" s="112" t="s">
        <v>1637</v>
      </c>
      <c r="B19" s="1024">
        <v>133629.20000000001</v>
      </c>
      <c r="C19" s="1024">
        <v>137486.39999999999</v>
      </c>
      <c r="D19" s="1024">
        <v>60414.8</v>
      </c>
      <c r="E19" s="1024">
        <v>56694.3</v>
      </c>
      <c r="F19" s="1024">
        <v>57718.8</v>
      </c>
      <c r="G19" s="1024">
        <v>64071</v>
      </c>
    </row>
    <row r="20" spans="1:7" ht="19.899999999999999" customHeight="1" x14ac:dyDescent="0.2">
      <c r="A20" s="112" t="s">
        <v>1638</v>
      </c>
      <c r="B20" s="1024">
        <v>209488.5</v>
      </c>
      <c r="C20" s="1024">
        <v>154522.70000000001</v>
      </c>
      <c r="D20" s="1024">
        <v>64399.3</v>
      </c>
      <c r="E20" s="1024">
        <v>48173.5</v>
      </c>
      <c r="F20" s="1024">
        <v>38104.400000000001</v>
      </c>
      <c r="G20" s="1024">
        <v>40650.1</v>
      </c>
    </row>
    <row r="21" spans="1:7" ht="19.899999999999999" customHeight="1" x14ac:dyDescent="0.2">
      <c r="A21" s="112" t="s">
        <v>1639</v>
      </c>
      <c r="B21" s="1024">
        <v>167187.29999999999</v>
      </c>
      <c r="C21" s="1024">
        <v>149306.5</v>
      </c>
      <c r="D21" s="1024">
        <v>73737.399999999994</v>
      </c>
      <c r="E21" s="1024">
        <v>65470.9</v>
      </c>
      <c r="F21" s="1024">
        <v>37217.5</v>
      </c>
      <c r="G21" s="1024">
        <v>70069.899999999994</v>
      </c>
    </row>
    <row r="22" spans="1:7" ht="19.899999999999999" customHeight="1" x14ac:dyDescent="0.2">
      <c r="A22" s="112" t="s">
        <v>1640</v>
      </c>
      <c r="B22" s="1024">
        <v>121207.4</v>
      </c>
      <c r="C22" s="1024">
        <v>161609.9</v>
      </c>
      <c r="D22" s="1024">
        <v>73132.3</v>
      </c>
      <c r="E22" s="1024">
        <v>103475.2</v>
      </c>
      <c r="F22" s="1024">
        <v>33909.699999999997</v>
      </c>
      <c r="G22" s="1024">
        <v>51206.7</v>
      </c>
    </row>
    <row r="23" spans="1:7" ht="19.899999999999999" customHeight="1" x14ac:dyDescent="0.2">
      <c r="A23" s="112" t="s">
        <v>1644</v>
      </c>
      <c r="B23" s="1024">
        <v>83499.3</v>
      </c>
      <c r="C23" s="1024">
        <v>52480.3</v>
      </c>
      <c r="D23" s="1024">
        <v>35777.4</v>
      </c>
      <c r="E23" s="1024">
        <v>26218.799999999999</v>
      </c>
      <c r="F23" s="1024">
        <v>45758.3</v>
      </c>
      <c r="G23" s="1024">
        <v>38787.300000000003</v>
      </c>
    </row>
    <row r="24" spans="1:7" ht="19.899999999999999" customHeight="1" x14ac:dyDescent="0.2">
      <c r="A24" s="112" t="s">
        <v>1641</v>
      </c>
      <c r="B24" s="1024">
        <v>72170</v>
      </c>
      <c r="C24" s="1024">
        <v>85334.3</v>
      </c>
      <c r="D24" s="1024">
        <v>21999.7</v>
      </c>
      <c r="E24" s="1024">
        <v>34380.9</v>
      </c>
      <c r="F24" s="1024">
        <v>37204</v>
      </c>
      <c r="G24" s="1024">
        <v>15320.4</v>
      </c>
    </row>
    <row r="25" spans="1:7" ht="19.899999999999999" customHeight="1" x14ac:dyDescent="0.2">
      <c r="A25" s="112" t="s">
        <v>1642</v>
      </c>
      <c r="B25" s="1024">
        <v>95287.7</v>
      </c>
      <c r="C25" s="1024">
        <v>91908.1</v>
      </c>
      <c r="D25" s="1024">
        <v>37825.9</v>
      </c>
      <c r="E25" s="1024">
        <v>38063.599999999999</v>
      </c>
      <c r="F25" s="1024">
        <v>18819.3</v>
      </c>
      <c r="G25" s="1024">
        <v>35355.4</v>
      </c>
    </row>
    <row r="26" spans="1:7" ht="19.899999999999999" customHeight="1" x14ac:dyDescent="0.2">
      <c r="A26" s="116" t="s">
        <v>64</v>
      </c>
      <c r="B26" s="369">
        <v>131130.9</v>
      </c>
      <c r="C26" s="369">
        <v>140538.29999999999</v>
      </c>
      <c r="D26" s="369">
        <v>60260.7</v>
      </c>
      <c r="E26" s="369">
        <v>58660.4</v>
      </c>
      <c r="F26" s="369">
        <v>43858.400000000001</v>
      </c>
      <c r="G26" s="369">
        <v>47882.8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6"/>
  <sheetViews>
    <sheetView zoomScaleNormal="100" workbookViewId="0">
      <selection activeCell="B24" sqref="B24"/>
    </sheetView>
  </sheetViews>
  <sheetFormatPr defaultColWidth="8.85546875" defaultRowHeight="12.75" x14ac:dyDescent="0.2"/>
  <cols>
    <col min="1" max="1" width="35.42578125" style="110" customWidth="1"/>
    <col min="2" max="7" width="16.28515625" style="110" customWidth="1"/>
    <col min="8" max="16384" width="8.85546875" style="110"/>
  </cols>
  <sheetData>
    <row r="1" spans="1:7" ht="15" customHeight="1" x14ac:dyDescent="0.2">
      <c r="A1" s="1400" t="s">
        <v>1569</v>
      </c>
      <c r="B1" s="1400"/>
      <c r="C1" s="1400"/>
      <c r="D1" s="1400"/>
      <c r="E1" s="1400"/>
      <c r="F1" s="1400"/>
      <c r="G1" s="1400"/>
    </row>
    <row r="2" spans="1:7" ht="15" customHeight="1" x14ac:dyDescent="0.2">
      <c r="A2" s="1400" t="s">
        <v>1827</v>
      </c>
      <c r="B2" s="1400"/>
      <c r="C2" s="1400"/>
      <c r="D2" s="1400"/>
      <c r="E2" s="1400"/>
      <c r="F2" s="1400"/>
      <c r="G2" s="1400"/>
    </row>
    <row r="3" spans="1:7" ht="15" customHeight="1" x14ac:dyDescent="0.2">
      <c r="A3" s="1401" t="s">
        <v>1898</v>
      </c>
      <c r="B3" s="1401"/>
      <c r="C3" s="1401"/>
      <c r="D3" s="1401"/>
      <c r="E3" s="1401"/>
      <c r="F3" s="1401"/>
      <c r="G3" s="1401"/>
    </row>
    <row r="4" spans="1:7" ht="27.6" customHeight="1" x14ac:dyDescent="0.2">
      <c r="A4" s="1406" t="s">
        <v>135</v>
      </c>
      <c r="B4" s="1407" t="s">
        <v>566</v>
      </c>
      <c r="C4" s="1407"/>
      <c r="D4" s="1407" t="s">
        <v>567</v>
      </c>
      <c r="E4" s="1407"/>
      <c r="F4" s="1407" t="s">
        <v>568</v>
      </c>
      <c r="G4" s="1407"/>
    </row>
    <row r="5" spans="1:7" ht="14.25" customHeight="1" x14ac:dyDescent="0.2">
      <c r="A5" s="1406"/>
      <c r="B5" s="111">
        <v>2023</v>
      </c>
      <c r="C5" s="111">
        <v>2024</v>
      </c>
      <c r="D5" s="111">
        <v>2023</v>
      </c>
      <c r="E5" s="111">
        <v>2024</v>
      </c>
      <c r="F5" s="111">
        <v>2023</v>
      </c>
      <c r="G5" s="111">
        <v>2024</v>
      </c>
    </row>
    <row r="6" spans="1:7" ht="19.899999999999999" customHeight="1" x14ac:dyDescent="0.2">
      <c r="A6" s="112" t="s">
        <v>569</v>
      </c>
      <c r="B6" s="370">
        <v>237317</v>
      </c>
      <c r="C6" s="370">
        <v>247095</v>
      </c>
      <c r="D6" s="370">
        <v>179214.4</v>
      </c>
      <c r="E6" s="370">
        <v>187984.4</v>
      </c>
      <c r="F6" s="370">
        <v>38420.300000000003</v>
      </c>
      <c r="G6" s="370">
        <v>41312.5</v>
      </c>
    </row>
    <row r="7" spans="1:7" ht="19.899999999999999" customHeight="1" x14ac:dyDescent="0.2">
      <c r="A7" s="114" t="s">
        <v>56</v>
      </c>
      <c r="B7" s="370">
        <v>141886.1</v>
      </c>
      <c r="C7" s="370">
        <v>194075</v>
      </c>
      <c r="D7" s="370">
        <v>82989.3</v>
      </c>
      <c r="E7" s="370">
        <v>161319.4</v>
      </c>
      <c r="F7" s="370">
        <v>30142.3</v>
      </c>
      <c r="G7" s="370">
        <v>37672.400000000001</v>
      </c>
    </row>
    <row r="8" spans="1:7" ht="19.899999999999999" customHeight="1" x14ac:dyDescent="0.2">
      <c r="A8" s="112" t="s">
        <v>570</v>
      </c>
      <c r="B8" s="370">
        <v>391839.2</v>
      </c>
      <c r="C8" s="370">
        <v>397850.8</v>
      </c>
      <c r="D8" s="370">
        <v>295371.5</v>
      </c>
      <c r="E8" s="370">
        <v>300885</v>
      </c>
      <c r="F8" s="370">
        <v>23264.3</v>
      </c>
      <c r="G8" s="370">
        <v>43489.3</v>
      </c>
    </row>
    <row r="9" spans="1:7" ht="19.899999999999999" customHeight="1" x14ac:dyDescent="0.2">
      <c r="A9" s="114" t="s">
        <v>571</v>
      </c>
      <c r="B9" s="370">
        <v>262366.3</v>
      </c>
      <c r="C9" s="370">
        <v>307268</v>
      </c>
      <c r="D9" s="370">
        <v>151101.29999999999</v>
      </c>
      <c r="E9" s="370">
        <v>219467.9</v>
      </c>
      <c r="F9" s="370">
        <v>60604.2</v>
      </c>
      <c r="G9" s="370">
        <v>78455.5</v>
      </c>
    </row>
    <row r="10" spans="1:7" ht="47.25" x14ac:dyDescent="0.2">
      <c r="A10" s="112" t="s">
        <v>1567</v>
      </c>
      <c r="B10" s="370">
        <v>208693.8</v>
      </c>
      <c r="C10" s="370">
        <v>278006.40000000002</v>
      </c>
      <c r="D10" s="370">
        <v>179201.3</v>
      </c>
      <c r="E10" s="370">
        <v>222973.5</v>
      </c>
      <c r="F10" s="370">
        <v>26663.9</v>
      </c>
      <c r="G10" s="370">
        <v>48509</v>
      </c>
    </row>
    <row r="11" spans="1:7" ht="20.45" customHeight="1" x14ac:dyDescent="0.2">
      <c r="A11" s="112" t="s">
        <v>55</v>
      </c>
      <c r="B11" s="370">
        <v>235086</v>
      </c>
      <c r="C11" s="370">
        <v>263133.59999999998</v>
      </c>
      <c r="D11" s="370">
        <v>183926.39999999999</v>
      </c>
      <c r="E11" s="370">
        <v>193127.6</v>
      </c>
      <c r="F11" s="370">
        <v>31467.4</v>
      </c>
      <c r="G11" s="370">
        <v>48046.5</v>
      </c>
    </row>
    <row r="12" spans="1:7" ht="20.45" customHeight="1" x14ac:dyDescent="0.2">
      <c r="A12" s="112" t="s">
        <v>572</v>
      </c>
      <c r="B12" s="370">
        <v>346041.8</v>
      </c>
      <c r="C12" s="370">
        <v>369766.3</v>
      </c>
      <c r="D12" s="370">
        <v>187900.9</v>
      </c>
      <c r="E12" s="370">
        <v>220712.1</v>
      </c>
      <c r="F12" s="370">
        <v>39829.599999999999</v>
      </c>
      <c r="G12" s="370">
        <v>46622.2</v>
      </c>
    </row>
    <row r="13" spans="1:7" ht="20.45" customHeight="1" x14ac:dyDescent="0.2">
      <c r="A13" s="114" t="s">
        <v>1632</v>
      </c>
      <c r="B13" s="370">
        <v>125806.9</v>
      </c>
      <c r="C13" s="370">
        <v>83101.3</v>
      </c>
      <c r="D13" s="370">
        <v>89839.3</v>
      </c>
      <c r="E13" s="370">
        <v>70038.5</v>
      </c>
      <c r="F13" s="370">
        <v>19250.3</v>
      </c>
      <c r="G13" s="370">
        <v>17728.099999999999</v>
      </c>
    </row>
    <row r="14" spans="1:7" ht="20.45" customHeight="1" x14ac:dyDescent="0.2">
      <c r="A14" s="114" t="s">
        <v>1633</v>
      </c>
      <c r="B14" s="370">
        <v>266957.90000000002</v>
      </c>
      <c r="C14" s="370">
        <v>151090.29999999999</v>
      </c>
      <c r="D14" s="370">
        <v>213926.8</v>
      </c>
      <c r="E14" s="370">
        <v>118630.5</v>
      </c>
      <c r="F14" s="370">
        <v>35135.599999999999</v>
      </c>
      <c r="G14" s="370">
        <v>32727.599999999999</v>
      </c>
    </row>
    <row r="15" spans="1:7" ht="20.45" customHeight="1" x14ac:dyDescent="0.2">
      <c r="A15" s="112" t="s">
        <v>1634</v>
      </c>
      <c r="B15" s="370">
        <v>74347.100000000006</v>
      </c>
      <c r="C15" s="370">
        <v>79452.399999999994</v>
      </c>
      <c r="D15" s="370">
        <v>46973.4</v>
      </c>
      <c r="E15" s="370">
        <v>57446.5</v>
      </c>
      <c r="F15" s="370">
        <v>16036.8</v>
      </c>
      <c r="G15" s="370">
        <v>25662.2</v>
      </c>
    </row>
    <row r="16" spans="1:7" ht="20.45" customHeight="1" x14ac:dyDescent="0.2">
      <c r="A16" s="112" t="s">
        <v>57</v>
      </c>
      <c r="B16" s="370">
        <v>96631.7</v>
      </c>
      <c r="C16" s="370">
        <v>93430.8</v>
      </c>
      <c r="D16" s="370">
        <v>84547.8</v>
      </c>
      <c r="E16" s="370">
        <v>78428.7</v>
      </c>
      <c r="F16" s="370">
        <v>12608.1</v>
      </c>
      <c r="G16" s="370">
        <v>13205.5</v>
      </c>
    </row>
    <row r="17" spans="1:7" ht="20.45" customHeight="1" x14ac:dyDescent="0.2">
      <c r="A17" s="112" t="s">
        <v>1635</v>
      </c>
      <c r="B17" s="370">
        <v>262831</v>
      </c>
      <c r="C17" s="370">
        <v>276105.3</v>
      </c>
      <c r="D17" s="370">
        <v>193598.1</v>
      </c>
      <c r="E17" s="370">
        <v>198266.9</v>
      </c>
      <c r="F17" s="370">
        <v>17717.7</v>
      </c>
      <c r="G17" s="370">
        <v>31441</v>
      </c>
    </row>
    <row r="18" spans="1:7" ht="20.45" customHeight="1" x14ac:dyDescent="0.2">
      <c r="A18" s="112" t="s">
        <v>1636</v>
      </c>
      <c r="B18" s="370">
        <v>157802.70000000001</v>
      </c>
      <c r="C18" s="370">
        <v>157550.6</v>
      </c>
      <c r="D18" s="370">
        <v>134349.79999999999</v>
      </c>
      <c r="E18" s="370">
        <v>123388.6</v>
      </c>
      <c r="F18" s="370">
        <v>13452.9</v>
      </c>
      <c r="G18" s="370">
        <v>13443.8</v>
      </c>
    </row>
    <row r="19" spans="1:7" ht="20.45" customHeight="1" x14ac:dyDescent="0.2">
      <c r="A19" s="112" t="s">
        <v>1637</v>
      </c>
      <c r="B19" s="370">
        <v>213682</v>
      </c>
      <c r="C19" s="370">
        <v>239199.8</v>
      </c>
      <c r="D19" s="370">
        <v>176122.9</v>
      </c>
      <c r="E19" s="370">
        <v>204903.7</v>
      </c>
      <c r="F19" s="370">
        <v>16962.2</v>
      </c>
      <c r="G19" s="370">
        <v>25300.799999999999</v>
      </c>
    </row>
    <row r="20" spans="1:7" ht="20.45" customHeight="1" x14ac:dyDescent="0.2">
      <c r="A20" s="112" t="s">
        <v>1638</v>
      </c>
      <c r="B20" s="370">
        <v>302012.09999999998</v>
      </c>
      <c r="C20" s="370">
        <v>300410.8</v>
      </c>
      <c r="D20" s="370">
        <v>223621.7</v>
      </c>
      <c r="E20" s="370">
        <v>232949.9</v>
      </c>
      <c r="F20" s="370">
        <v>46800.800000000003</v>
      </c>
      <c r="G20" s="370">
        <v>79416.600000000006</v>
      </c>
    </row>
    <row r="21" spans="1:7" ht="20.45" customHeight="1" x14ac:dyDescent="0.2">
      <c r="A21" s="112" t="s">
        <v>1639</v>
      </c>
      <c r="B21" s="370">
        <v>247882.7</v>
      </c>
      <c r="C21" s="370">
        <v>276012.09999999998</v>
      </c>
      <c r="D21" s="370">
        <v>188469.1</v>
      </c>
      <c r="E21" s="370">
        <v>183805.7</v>
      </c>
      <c r="F21" s="370">
        <v>23876.2</v>
      </c>
      <c r="G21" s="370">
        <v>29318.5</v>
      </c>
    </row>
    <row r="22" spans="1:7" ht="20.45" customHeight="1" x14ac:dyDescent="0.2">
      <c r="A22" s="112" t="s">
        <v>1640</v>
      </c>
      <c r="B22" s="370">
        <v>131045.9</v>
      </c>
      <c r="C22" s="370">
        <v>200339</v>
      </c>
      <c r="D22" s="370">
        <v>73049.3</v>
      </c>
      <c r="E22" s="370">
        <v>136299.4</v>
      </c>
      <c r="F22" s="370">
        <v>44521.3</v>
      </c>
      <c r="G22" s="370">
        <v>75621.5</v>
      </c>
    </row>
    <row r="23" spans="1:7" ht="20.45" customHeight="1" x14ac:dyDescent="0.2">
      <c r="A23" s="112" t="s">
        <v>1644</v>
      </c>
      <c r="B23" s="370">
        <v>196113.9</v>
      </c>
      <c r="C23" s="370">
        <v>130370.6</v>
      </c>
      <c r="D23" s="370">
        <v>107005</v>
      </c>
      <c r="E23" s="370">
        <v>107010.5</v>
      </c>
      <c r="F23" s="370">
        <v>29257.4</v>
      </c>
      <c r="G23" s="370">
        <v>24536.799999999999</v>
      </c>
    </row>
    <row r="24" spans="1:7" ht="20.45" customHeight="1" x14ac:dyDescent="0.2">
      <c r="A24" s="112" t="s">
        <v>1641</v>
      </c>
      <c r="B24" s="370">
        <v>177133.7</v>
      </c>
      <c r="C24" s="370">
        <v>155068.6</v>
      </c>
      <c r="D24" s="370">
        <v>41217.599999999999</v>
      </c>
      <c r="E24" s="370">
        <v>114549.8</v>
      </c>
      <c r="F24" s="370">
        <v>15205.4</v>
      </c>
      <c r="G24" s="370">
        <v>26416.2</v>
      </c>
    </row>
    <row r="25" spans="1:7" ht="20.45" customHeight="1" x14ac:dyDescent="0.2">
      <c r="A25" s="112" t="s">
        <v>1642</v>
      </c>
      <c r="B25" s="370">
        <v>219305.4</v>
      </c>
      <c r="C25" s="370">
        <v>359359.1</v>
      </c>
      <c r="D25" s="370">
        <v>162631.79999999999</v>
      </c>
      <c r="E25" s="370">
        <v>237334.39999999999</v>
      </c>
      <c r="F25" s="370">
        <v>19771.400000000001</v>
      </c>
      <c r="G25" s="370">
        <v>75416.100000000006</v>
      </c>
    </row>
    <row r="26" spans="1:7" ht="20.45" customHeight="1" x14ac:dyDescent="0.2">
      <c r="A26" s="116" t="s">
        <v>64</v>
      </c>
      <c r="B26" s="371">
        <v>207268.3</v>
      </c>
      <c r="C26" s="371">
        <v>220129</v>
      </c>
      <c r="D26" s="371">
        <v>150876.6</v>
      </c>
      <c r="E26" s="371">
        <v>164225.79999999999</v>
      </c>
      <c r="F26" s="371">
        <v>30747.599999999999</v>
      </c>
      <c r="G26" s="371">
        <v>39096.400000000001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25"/>
  <sheetViews>
    <sheetView zoomScaleNormal="100" workbookViewId="0">
      <selection activeCell="R24" sqref="R24"/>
    </sheetView>
  </sheetViews>
  <sheetFormatPr defaultColWidth="8.85546875" defaultRowHeight="12.75" x14ac:dyDescent="0.2"/>
  <cols>
    <col min="1" max="1" width="38.7109375" style="121" customWidth="1"/>
    <col min="2" max="4" width="8.28515625" style="121" customWidth="1"/>
    <col min="5" max="5" width="8.28515625" style="125" customWidth="1"/>
    <col min="6" max="13" width="8.28515625" style="121" customWidth="1"/>
    <col min="14" max="16384" width="8.85546875" style="121"/>
  </cols>
  <sheetData>
    <row r="1" spans="1:14" s="110" customFormat="1" ht="16.149999999999999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4" s="110" customFormat="1" ht="19.149999999999999" customHeight="1" x14ac:dyDescent="0.2">
      <c r="A2" s="1400" t="s">
        <v>1915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</row>
    <row r="3" spans="1:14" s="117" customFormat="1" ht="24" customHeight="1" x14ac:dyDescent="0.2">
      <c r="A3" s="1412" t="s">
        <v>574</v>
      </c>
      <c r="B3" s="1413" t="s">
        <v>566</v>
      </c>
      <c r="C3" s="1414"/>
      <c r="D3" s="1414"/>
      <c r="E3" s="1415"/>
      <c r="F3" s="1413" t="s">
        <v>567</v>
      </c>
      <c r="G3" s="1414"/>
      <c r="H3" s="1414"/>
      <c r="I3" s="1415"/>
      <c r="J3" s="1413" t="s">
        <v>568</v>
      </c>
      <c r="K3" s="1414"/>
      <c r="L3" s="1414"/>
      <c r="M3" s="1415"/>
    </row>
    <row r="4" spans="1:14" s="117" customFormat="1" ht="13.15" customHeight="1" x14ac:dyDescent="0.2">
      <c r="A4" s="1412"/>
      <c r="B4" s="1408">
        <v>2023</v>
      </c>
      <c r="C4" s="1409"/>
      <c r="D4" s="1408">
        <v>2024</v>
      </c>
      <c r="E4" s="1409"/>
      <c r="F4" s="1408">
        <v>2023</v>
      </c>
      <c r="G4" s="1409"/>
      <c r="H4" s="1408">
        <v>2024</v>
      </c>
      <c r="I4" s="1409"/>
      <c r="J4" s="1408">
        <v>2023</v>
      </c>
      <c r="K4" s="1409"/>
      <c r="L4" s="1408">
        <v>2024</v>
      </c>
      <c r="M4" s="1409"/>
    </row>
    <row r="5" spans="1:14" s="117" customFormat="1" ht="32.25" customHeight="1" x14ac:dyDescent="0.2">
      <c r="A5" s="1412"/>
      <c r="B5" s="118" t="s">
        <v>575</v>
      </c>
      <c r="C5" s="119" t="s">
        <v>1916</v>
      </c>
      <c r="D5" s="118" t="s">
        <v>575</v>
      </c>
      <c r="E5" s="119" t="s">
        <v>1916</v>
      </c>
      <c r="F5" s="118" t="s">
        <v>575</v>
      </c>
      <c r="G5" s="119" t="s">
        <v>1916</v>
      </c>
      <c r="H5" s="118" t="s">
        <v>575</v>
      </c>
      <c r="I5" s="119" t="s">
        <v>1916</v>
      </c>
      <c r="J5" s="118" t="s">
        <v>575</v>
      </c>
      <c r="K5" s="119" t="s">
        <v>1916</v>
      </c>
      <c r="L5" s="118" t="s">
        <v>575</v>
      </c>
      <c r="M5" s="119" t="s">
        <v>1916</v>
      </c>
    </row>
    <row r="6" spans="1:14" ht="27.6" customHeight="1" x14ac:dyDescent="0.2">
      <c r="A6" s="130" t="s">
        <v>454</v>
      </c>
      <c r="B6" s="826">
        <v>61548</v>
      </c>
      <c r="C6" s="887">
        <v>5962</v>
      </c>
      <c r="D6" s="826">
        <v>63137</v>
      </c>
      <c r="E6" s="887">
        <v>6106.6</v>
      </c>
      <c r="F6" s="826">
        <v>37176</v>
      </c>
      <c r="G6" s="887">
        <v>3601.1</v>
      </c>
      <c r="H6" s="826">
        <v>46333</v>
      </c>
      <c r="I6" s="887">
        <v>4481.3</v>
      </c>
      <c r="J6" s="826">
        <v>20473</v>
      </c>
      <c r="K6" s="887">
        <v>1983.2</v>
      </c>
      <c r="L6" s="826">
        <v>17167</v>
      </c>
      <c r="M6" s="887">
        <v>1660.4</v>
      </c>
    </row>
    <row r="7" spans="1:14" ht="15" customHeight="1" x14ac:dyDescent="0.2">
      <c r="A7" s="130" t="s">
        <v>576</v>
      </c>
      <c r="B7" s="826">
        <v>62043</v>
      </c>
      <c r="C7" s="887">
        <v>6009.9</v>
      </c>
      <c r="D7" s="826">
        <v>68904</v>
      </c>
      <c r="E7" s="887">
        <v>6664.4</v>
      </c>
      <c r="F7" s="826">
        <v>21915</v>
      </c>
      <c r="G7" s="887">
        <v>2122.8000000000002</v>
      </c>
      <c r="H7" s="826">
        <v>20875</v>
      </c>
      <c r="I7" s="887">
        <v>2019</v>
      </c>
      <c r="J7" s="826">
        <v>40005</v>
      </c>
      <c r="K7" s="887">
        <v>3875.2</v>
      </c>
      <c r="L7" s="826">
        <v>45433</v>
      </c>
      <c r="M7" s="887">
        <v>4394.3</v>
      </c>
    </row>
    <row r="8" spans="1:14" s="124" customFormat="1" ht="15" customHeight="1" x14ac:dyDescent="0.2">
      <c r="A8" s="122" t="s">
        <v>577</v>
      </c>
      <c r="B8" s="1131">
        <v>31066</v>
      </c>
      <c r="C8" s="1132">
        <v>3009.3</v>
      </c>
      <c r="D8" s="1131">
        <v>33609</v>
      </c>
      <c r="E8" s="1132">
        <v>3250.7</v>
      </c>
      <c r="F8" s="1131">
        <v>3980</v>
      </c>
      <c r="G8" s="1132">
        <v>385.5</v>
      </c>
      <c r="H8" s="1131">
        <v>4507</v>
      </c>
      <c r="I8" s="1132">
        <v>435.9</v>
      </c>
      <c r="J8" s="1131">
        <v>27860</v>
      </c>
      <c r="K8" s="1132">
        <v>2698.7</v>
      </c>
      <c r="L8" s="1131">
        <v>30592</v>
      </c>
      <c r="M8" s="1132">
        <v>2958.9</v>
      </c>
      <c r="N8" s="123"/>
    </row>
    <row r="9" spans="1:14" ht="30.75" customHeight="1" x14ac:dyDescent="0.2">
      <c r="A9" s="130" t="s">
        <v>578</v>
      </c>
      <c r="B9" s="826">
        <v>8504</v>
      </c>
      <c r="C9" s="887">
        <v>823.8</v>
      </c>
      <c r="D9" s="826">
        <v>9740</v>
      </c>
      <c r="E9" s="887">
        <v>942.1</v>
      </c>
      <c r="F9" s="826">
        <v>3725</v>
      </c>
      <c r="G9" s="887">
        <v>360.8</v>
      </c>
      <c r="H9" s="826">
        <v>3508</v>
      </c>
      <c r="I9" s="887">
        <v>339.3</v>
      </c>
      <c r="J9" s="826">
        <v>3271</v>
      </c>
      <c r="K9" s="887">
        <v>316.89999999999998</v>
      </c>
      <c r="L9" s="826">
        <v>4794</v>
      </c>
      <c r="M9" s="887">
        <v>463.7</v>
      </c>
    </row>
    <row r="10" spans="1:14" ht="39" customHeight="1" x14ac:dyDescent="0.2">
      <c r="A10" s="130" t="s">
        <v>579</v>
      </c>
      <c r="B10" s="826">
        <v>77638</v>
      </c>
      <c r="C10" s="887">
        <v>7520.6</v>
      </c>
      <c r="D10" s="826">
        <v>88754</v>
      </c>
      <c r="E10" s="887">
        <v>8584.2999999999993</v>
      </c>
      <c r="F10" s="826">
        <v>17833</v>
      </c>
      <c r="G10" s="887">
        <v>1727.4</v>
      </c>
      <c r="H10" s="826">
        <v>19006</v>
      </c>
      <c r="I10" s="887">
        <v>1838.3</v>
      </c>
      <c r="J10" s="826">
        <v>54608</v>
      </c>
      <c r="K10" s="887">
        <v>5289.7</v>
      </c>
      <c r="L10" s="826">
        <v>60785</v>
      </c>
      <c r="M10" s="887">
        <v>5879.1</v>
      </c>
    </row>
    <row r="11" spans="1:14" s="124" customFormat="1" ht="15" customHeight="1" x14ac:dyDescent="0.2">
      <c r="A11" s="122" t="s">
        <v>580</v>
      </c>
      <c r="B11" s="1131">
        <v>36377</v>
      </c>
      <c r="C11" s="1132">
        <v>3523.7</v>
      </c>
      <c r="D11" s="1131">
        <v>39478</v>
      </c>
      <c r="E11" s="1132">
        <v>3818.3</v>
      </c>
      <c r="F11" s="1131">
        <v>4302</v>
      </c>
      <c r="G11" s="1132">
        <v>416.7</v>
      </c>
      <c r="H11" s="1131">
        <v>4972</v>
      </c>
      <c r="I11" s="1132">
        <v>480.9</v>
      </c>
      <c r="J11" s="1131">
        <v>35196</v>
      </c>
      <c r="K11" s="1132">
        <v>3409.3</v>
      </c>
      <c r="L11" s="1131">
        <v>37679</v>
      </c>
      <c r="M11" s="1132">
        <v>3644.3</v>
      </c>
    </row>
    <row r="12" spans="1:14" s="124" customFormat="1" ht="15" customHeight="1" x14ac:dyDescent="0.2">
      <c r="A12" s="122" t="s">
        <v>581</v>
      </c>
      <c r="B12" s="1131">
        <v>2267</v>
      </c>
      <c r="C12" s="1132">
        <v>219.6</v>
      </c>
      <c r="D12" s="1131">
        <v>2281</v>
      </c>
      <c r="E12" s="1132">
        <v>220.6</v>
      </c>
      <c r="F12" s="1131">
        <v>250</v>
      </c>
      <c r="G12" s="1132">
        <v>24.2</v>
      </c>
      <c r="H12" s="1131">
        <v>220</v>
      </c>
      <c r="I12" s="1132">
        <v>21.3</v>
      </c>
      <c r="J12" s="1131">
        <v>2104</v>
      </c>
      <c r="K12" s="1132">
        <v>203.8</v>
      </c>
      <c r="L12" s="1131">
        <v>2155</v>
      </c>
      <c r="M12" s="1132">
        <v>208.4</v>
      </c>
    </row>
    <row r="13" spans="1:14" s="124" customFormat="1" ht="15" customHeight="1" x14ac:dyDescent="0.2">
      <c r="A13" s="122" t="s">
        <v>582</v>
      </c>
      <c r="B13" s="1131">
        <v>33444</v>
      </c>
      <c r="C13" s="1132">
        <v>3239.6</v>
      </c>
      <c r="D13" s="1131">
        <v>35240</v>
      </c>
      <c r="E13" s="1132">
        <v>3408.4</v>
      </c>
      <c r="F13" s="1131">
        <v>3990</v>
      </c>
      <c r="G13" s="1132">
        <v>386.5</v>
      </c>
      <c r="H13" s="1131">
        <v>4622</v>
      </c>
      <c r="I13" s="1132">
        <v>447</v>
      </c>
      <c r="J13" s="1131">
        <v>32447</v>
      </c>
      <c r="K13" s="1132">
        <v>3143</v>
      </c>
      <c r="L13" s="1131">
        <v>33660</v>
      </c>
      <c r="M13" s="1132">
        <v>3255.6</v>
      </c>
    </row>
    <row r="14" spans="1:14" ht="15" customHeight="1" x14ac:dyDescent="0.2">
      <c r="A14" s="130" t="s">
        <v>583</v>
      </c>
      <c r="B14" s="826">
        <v>37988</v>
      </c>
      <c r="C14" s="887">
        <v>3679.8</v>
      </c>
      <c r="D14" s="826">
        <v>37343</v>
      </c>
      <c r="E14" s="887">
        <v>3611.8</v>
      </c>
      <c r="F14" s="826">
        <v>2938</v>
      </c>
      <c r="G14" s="887">
        <v>284.60000000000002</v>
      </c>
      <c r="H14" s="826">
        <v>4009</v>
      </c>
      <c r="I14" s="887">
        <v>387.7</v>
      </c>
      <c r="J14" s="826">
        <v>17635</v>
      </c>
      <c r="K14" s="887">
        <v>1708.3</v>
      </c>
      <c r="L14" s="826">
        <v>16949</v>
      </c>
      <c r="M14" s="887">
        <v>1639.3</v>
      </c>
    </row>
    <row r="15" spans="1:14" ht="15" customHeight="1" x14ac:dyDescent="0.2">
      <c r="A15" s="130" t="s">
        <v>464</v>
      </c>
      <c r="B15" s="826">
        <v>47895</v>
      </c>
      <c r="C15" s="887">
        <v>4639.3999999999996</v>
      </c>
      <c r="D15" s="826">
        <v>52946</v>
      </c>
      <c r="E15" s="887">
        <v>5120.8999999999996</v>
      </c>
      <c r="F15" s="826">
        <v>16156</v>
      </c>
      <c r="G15" s="887">
        <v>1565</v>
      </c>
      <c r="H15" s="826">
        <v>14379</v>
      </c>
      <c r="I15" s="887">
        <v>1390.7</v>
      </c>
      <c r="J15" s="826">
        <v>13821</v>
      </c>
      <c r="K15" s="887">
        <v>1338.8</v>
      </c>
      <c r="L15" s="826">
        <v>18135</v>
      </c>
      <c r="M15" s="887">
        <v>1754</v>
      </c>
    </row>
    <row r="16" spans="1:14" ht="30" customHeight="1" x14ac:dyDescent="0.2">
      <c r="A16" s="130" t="s">
        <v>584</v>
      </c>
      <c r="B16" s="826">
        <v>82436</v>
      </c>
      <c r="C16" s="887">
        <v>7985.3</v>
      </c>
      <c r="D16" s="826">
        <v>87926</v>
      </c>
      <c r="E16" s="887">
        <v>8504.2000000000007</v>
      </c>
      <c r="F16" s="826">
        <v>23125</v>
      </c>
      <c r="G16" s="887">
        <v>2240.1</v>
      </c>
      <c r="H16" s="826">
        <v>24843</v>
      </c>
      <c r="I16" s="887">
        <v>2402.8000000000002</v>
      </c>
      <c r="J16" s="826">
        <v>27009</v>
      </c>
      <c r="K16" s="887">
        <v>2616.3000000000002</v>
      </c>
      <c r="L16" s="826">
        <v>32348</v>
      </c>
      <c r="M16" s="887">
        <v>3128.7</v>
      </c>
    </row>
    <row r="17" spans="1:13" ht="22.9" customHeight="1" x14ac:dyDescent="0.2">
      <c r="A17" s="130" t="s">
        <v>469</v>
      </c>
      <c r="B17" s="826">
        <v>25586</v>
      </c>
      <c r="C17" s="887">
        <v>2478.4</v>
      </c>
      <c r="D17" s="826">
        <v>32090</v>
      </c>
      <c r="E17" s="887">
        <v>3103.7</v>
      </c>
      <c r="F17" s="826">
        <v>18413</v>
      </c>
      <c r="G17" s="887">
        <v>1783.6</v>
      </c>
      <c r="H17" s="826">
        <v>22403</v>
      </c>
      <c r="I17" s="887">
        <v>2166.8000000000002</v>
      </c>
      <c r="J17" s="826">
        <v>3400</v>
      </c>
      <c r="K17" s="887">
        <v>329.3</v>
      </c>
      <c r="L17" s="826">
        <v>4073</v>
      </c>
      <c r="M17" s="887">
        <v>393.9</v>
      </c>
    </row>
    <row r="18" spans="1:13" ht="25.5" customHeight="1" x14ac:dyDescent="0.2">
      <c r="A18" s="130" t="s">
        <v>470</v>
      </c>
      <c r="B18" s="826">
        <v>220662</v>
      </c>
      <c r="C18" s="887">
        <v>21374.9</v>
      </c>
      <c r="D18" s="826">
        <v>253268</v>
      </c>
      <c r="E18" s="887">
        <v>24496</v>
      </c>
      <c r="F18" s="826">
        <v>45535</v>
      </c>
      <c r="G18" s="887">
        <v>4410.8</v>
      </c>
      <c r="H18" s="826">
        <v>50508</v>
      </c>
      <c r="I18" s="887">
        <v>4885.1000000000004</v>
      </c>
      <c r="J18" s="826">
        <v>133769</v>
      </c>
      <c r="K18" s="887">
        <v>12957.8</v>
      </c>
      <c r="L18" s="826">
        <v>149358</v>
      </c>
      <c r="M18" s="887">
        <v>14445.9</v>
      </c>
    </row>
    <row r="19" spans="1:13" s="124" customFormat="1" ht="15" customHeight="1" x14ac:dyDescent="0.2">
      <c r="A19" s="122" t="s">
        <v>585</v>
      </c>
      <c r="B19" s="1131">
        <v>36549</v>
      </c>
      <c r="C19" s="1132">
        <v>4412.7</v>
      </c>
      <c r="D19" s="1131">
        <v>40703</v>
      </c>
      <c r="E19" s="1132">
        <v>4894.5</v>
      </c>
      <c r="F19" s="1131">
        <v>8768</v>
      </c>
      <c r="G19" s="1132">
        <v>1058.5999999999999</v>
      </c>
      <c r="H19" s="1131">
        <v>9274</v>
      </c>
      <c r="I19" s="1132">
        <v>1115.2</v>
      </c>
      <c r="J19" s="1131">
        <v>29461</v>
      </c>
      <c r="K19" s="1132">
        <v>3557</v>
      </c>
      <c r="L19" s="1131">
        <v>29815</v>
      </c>
      <c r="M19" s="1132">
        <v>3585.2</v>
      </c>
    </row>
    <row r="20" spans="1:13" s="124" customFormat="1" ht="15" customHeight="1" x14ac:dyDescent="0.2">
      <c r="A20" s="122" t="s">
        <v>586</v>
      </c>
      <c r="B20" s="1131">
        <v>6395</v>
      </c>
      <c r="C20" s="1132">
        <v>772.1</v>
      </c>
      <c r="D20" s="1131">
        <v>7652</v>
      </c>
      <c r="E20" s="1132">
        <v>920.1</v>
      </c>
      <c r="F20" s="1131">
        <v>1846</v>
      </c>
      <c r="G20" s="1132">
        <v>222.9</v>
      </c>
      <c r="H20" s="1131">
        <v>2193</v>
      </c>
      <c r="I20" s="1132">
        <v>263.7</v>
      </c>
      <c r="J20" s="1131">
        <v>4676</v>
      </c>
      <c r="K20" s="1132">
        <v>564.6</v>
      </c>
      <c r="L20" s="1131">
        <v>5477</v>
      </c>
      <c r="M20" s="1132">
        <v>658.6</v>
      </c>
    </row>
    <row r="21" spans="1:13" s="124" customFormat="1" ht="22.9" customHeight="1" x14ac:dyDescent="0.2">
      <c r="A21" s="122" t="s">
        <v>587</v>
      </c>
      <c r="B21" s="1129">
        <v>801</v>
      </c>
      <c r="C21" s="1130">
        <v>96.7</v>
      </c>
      <c r="D21" s="1131">
        <v>1571</v>
      </c>
      <c r="E21" s="1130">
        <v>188.9</v>
      </c>
      <c r="F21" s="1129">
        <v>801</v>
      </c>
      <c r="G21" s="1130">
        <v>96.7</v>
      </c>
      <c r="H21" s="1129">
        <v>1571</v>
      </c>
      <c r="I21" s="1130">
        <v>188.9</v>
      </c>
      <c r="J21" s="1129">
        <v>487</v>
      </c>
      <c r="K21" s="1130">
        <v>58.8</v>
      </c>
      <c r="L21" s="1129">
        <v>233</v>
      </c>
      <c r="M21" s="1130">
        <v>28</v>
      </c>
    </row>
    <row r="22" spans="1:13" s="124" customFormat="1" ht="33" customHeight="1" x14ac:dyDescent="0.2">
      <c r="A22" s="122" t="s">
        <v>588</v>
      </c>
      <c r="B22" s="1131">
        <v>28</v>
      </c>
      <c r="C22" s="1132">
        <v>3.4</v>
      </c>
      <c r="D22" s="1131">
        <v>35</v>
      </c>
      <c r="E22" s="1132">
        <v>4.2</v>
      </c>
      <c r="F22" s="1131">
        <v>28</v>
      </c>
      <c r="G22" s="1132">
        <v>3.4</v>
      </c>
      <c r="H22" s="1131">
        <v>35</v>
      </c>
      <c r="I22" s="1132">
        <v>4.2</v>
      </c>
      <c r="J22" s="1131">
        <v>16</v>
      </c>
      <c r="K22" s="1132">
        <v>1.9</v>
      </c>
      <c r="L22" s="1131">
        <v>19</v>
      </c>
      <c r="M22" s="1132">
        <v>2.2999999999999998</v>
      </c>
    </row>
    <row r="23" spans="1:13" s="124" customFormat="1" ht="21.6" customHeight="1" x14ac:dyDescent="0.2">
      <c r="A23" s="122" t="s">
        <v>589</v>
      </c>
      <c r="B23" s="1131">
        <v>36009</v>
      </c>
      <c r="C23" s="1132">
        <v>3488.1</v>
      </c>
      <c r="D23" s="1131">
        <v>47963</v>
      </c>
      <c r="E23" s="1132">
        <v>4639</v>
      </c>
      <c r="F23" s="1131">
        <v>11551</v>
      </c>
      <c r="G23" s="1132">
        <v>1118.9000000000001</v>
      </c>
      <c r="H23" s="1131">
        <v>10777</v>
      </c>
      <c r="I23" s="1132">
        <v>1042.3</v>
      </c>
      <c r="J23" s="1131">
        <v>15112</v>
      </c>
      <c r="K23" s="1132">
        <v>1463.9</v>
      </c>
      <c r="L23" s="1131">
        <v>17208</v>
      </c>
      <c r="M23" s="1132">
        <v>1664.4</v>
      </c>
    </row>
    <row r="24" spans="1:13" s="124" customFormat="1" ht="22.15" customHeight="1" x14ac:dyDescent="0.2">
      <c r="A24" s="1125" t="s">
        <v>590</v>
      </c>
      <c r="B24" s="1126">
        <v>2274</v>
      </c>
      <c r="C24" s="1127">
        <v>220.3</v>
      </c>
      <c r="D24" s="1128">
        <v>3247</v>
      </c>
      <c r="E24" s="1127">
        <v>314</v>
      </c>
      <c r="F24" s="1126">
        <v>2274</v>
      </c>
      <c r="G24" s="1127">
        <v>220.3</v>
      </c>
      <c r="H24" s="1126">
        <v>3247</v>
      </c>
      <c r="I24" s="1127">
        <v>314</v>
      </c>
      <c r="J24" s="1126">
        <v>1365</v>
      </c>
      <c r="K24" s="1127">
        <v>132.19999999999999</v>
      </c>
      <c r="L24" s="1126">
        <v>547</v>
      </c>
      <c r="M24" s="1127">
        <v>52.9</v>
      </c>
    </row>
    <row r="25" spans="1:13" ht="20.45" customHeight="1" x14ac:dyDescent="0.2">
      <c r="A25" s="1410" t="s">
        <v>591</v>
      </c>
      <c r="B25" s="1410"/>
      <c r="C25" s="1410"/>
      <c r="D25" s="1410"/>
      <c r="E25" s="1410"/>
      <c r="F25" s="1410"/>
      <c r="G25" s="1410"/>
      <c r="H25" s="1410"/>
      <c r="I25" s="1410"/>
      <c r="J25" s="1410"/>
      <c r="K25" s="1410"/>
      <c r="L25" s="1410"/>
      <c r="M25" s="1410"/>
    </row>
  </sheetData>
  <mergeCells count="13">
    <mergeCell ref="J4:K4"/>
    <mergeCell ref="L4:M4"/>
    <mergeCell ref="A25:M25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zoomScaleNormal="100" workbookViewId="0">
      <selection activeCell="B16" sqref="B16"/>
    </sheetView>
  </sheetViews>
  <sheetFormatPr defaultColWidth="3.7109375" defaultRowHeight="18.75" x14ac:dyDescent="0.3"/>
  <cols>
    <col min="1" max="1" width="83.85546875" style="1" customWidth="1"/>
    <col min="2" max="2" width="6.85546875" style="7" customWidth="1"/>
    <col min="3" max="16384" width="3.7109375" style="1"/>
  </cols>
  <sheetData>
    <row r="1" spans="1:2" ht="31.5" customHeight="1" x14ac:dyDescent="0.3">
      <c r="A1" s="13" t="s">
        <v>17</v>
      </c>
      <c r="B1" s="382" t="s">
        <v>18</v>
      </c>
    </row>
    <row r="2" spans="1:2" ht="32.450000000000003" customHeight="1" x14ac:dyDescent="0.3">
      <c r="A2" s="14" t="s">
        <v>19</v>
      </c>
      <c r="B2" s="16"/>
    </row>
    <row r="3" spans="1:2" ht="30" customHeight="1" x14ac:dyDescent="0.3">
      <c r="A3" s="531" t="s">
        <v>20</v>
      </c>
      <c r="B3" s="338">
        <v>4</v>
      </c>
    </row>
    <row r="4" spans="1:2" ht="37.9" customHeight="1" x14ac:dyDescent="0.3">
      <c r="A4" s="531" t="s">
        <v>23</v>
      </c>
      <c r="B4" s="17"/>
    </row>
    <row r="5" spans="1:2" ht="33.75" customHeight="1" x14ac:dyDescent="0.3">
      <c r="A5" s="565" t="s">
        <v>28</v>
      </c>
      <c r="B5" s="338">
        <v>10</v>
      </c>
    </row>
    <row r="6" spans="1:2" ht="30" customHeight="1" x14ac:dyDescent="0.3">
      <c r="A6" s="744" t="s">
        <v>27</v>
      </c>
      <c r="B6" s="338">
        <v>15</v>
      </c>
    </row>
    <row r="7" spans="1:2" ht="61.9" customHeight="1" x14ac:dyDescent="0.3">
      <c r="A7" s="743" t="s">
        <v>1610</v>
      </c>
      <c r="B7" s="338">
        <v>20</v>
      </c>
    </row>
    <row r="8" spans="1:2" ht="40.9" customHeight="1" x14ac:dyDescent="0.3">
      <c r="A8" s="564" t="s">
        <v>26</v>
      </c>
      <c r="B8" s="338">
        <v>35</v>
      </c>
    </row>
    <row r="9" spans="1:2" ht="48" customHeight="1" x14ac:dyDescent="0.3">
      <c r="A9" s="532" t="s">
        <v>25</v>
      </c>
      <c r="B9" s="339">
        <v>48</v>
      </c>
    </row>
    <row r="10" spans="1:2" ht="30" customHeight="1" x14ac:dyDescent="0.3">
      <c r="A10" s="742" t="s">
        <v>24</v>
      </c>
      <c r="B10" s="339">
        <v>53</v>
      </c>
    </row>
    <row r="11" spans="1:2" ht="52.15" customHeight="1" x14ac:dyDescent="0.3">
      <c r="A11" s="533" t="s">
        <v>21</v>
      </c>
      <c r="B11" s="16"/>
    </row>
    <row r="12" spans="1:2" ht="30" customHeight="1" x14ac:dyDescent="0.3">
      <c r="A12" s="531" t="s">
        <v>29</v>
      </c>
      <c r="B12" s="339">
        <v>59</v>
      </c>
    </row>
    <row r="13" spans="1:2" ht="30" customHeight="1" x14ac:dyDescent="0.3">
      <c r="A13" s="674" t="s">
        <v>30</v>
      </c>
      <c r="B13" s="339">
        <v>70</v>
      </c>
    </row>
    <row r="14" spans="1:2" ht="30" customHeight="1" x14ac:dyDescent="0.3">
      <c r="A14" s="531" t="s">
        <v>38</v>
      </c>
      <c r="B14" s="339">
        <v>75</v>
      </c>
    </row>
    <row r="15" spans="1:2" ht="30" customHeight="1" x14ac:dyDescent="0.3">
      <c r="A15" s="531" t="s">
        <v>31</v>
      </c>
      <c r="B15" s="339">
        <v>77</v>
      </c>
    </row>
    <row r="16" spans="1:2" ht="30" customHeight="1" x14ac:dyDescent="0.3">
      <c r="A16" s="566" t="s">
        <v>33</v>
      </c>
      <c r="B16" s="340">
        <v>88</v>
      </c>
    </row>
    <row r="17" spans="1:2" ht="30" customHeight="1" x14ac:dyDescent="0.3">
      <c r="A17" s="575" t="s">
        <v>32</v>
      </c>
      <c r="B17" s="339">
        <v>93</v>
      </c>
    </row>
    <row r="18" spans="1:2" ht="30" customHeight="1" x14ac:dyDescent="0.3">
      <c r="A18" s="765" t="s">
        <v>34</v>
      </c>
      <c r="B18" s="339">
        <v>100</v>
      </c>
    </row>
    <row r="19" spans="1:2" ht="30" customHeight="1" x14ac:dyDescent="0.3">
      <c r="A19" s="765" t="s">
        <v>35</v>
      </c>
      <c r="B19" s="339">
        <v>101</v>
      </c>
    </row>
    <row r="20" spans="1:2" ht="30" customHeight="1" x14ac:dyDescent="0.3">
      <c r="A20" s="609" t="s">
        <v>36</v>
      </c>
      <c r="B20" s="339">
        <v>103</v>
      </c>
    </row>
    <row r="21" spans="1:2" ht="30" customHeight="1" x14ac:dyDescent="0.3">
      <c r="A21" s="588" t="s">
        <v>37</v>
      </c>
      <c r="B21" s="339">
        <v>105</v>
      </c>
    </row>
  </sheetData>
  <hyperlinks>
    <hyperlink ref="B3" location="'4 '!A1" display="'4 '!A1"/>
    <hyperlink ref="B5" location="'10'!A1" display="'10'!A1"/>
    <hyperlink ref="B6" location="'15'!A1" display="'15'!A1"/>
    <hyperlink ref="B7" location="'20'!A1" display="'20'!A1"/>
    <hyperlink ref="B8" location="'35'!A1" display="'35'!A1"/>
    <hyperlink ref="B9" location="'48'!A1" display="'48'!A1"/>
    <hyperlink ref="B10" location="'53'!A1" display="'53'!A1"/>
    <hyperlink ref="B12" location="'59'!A1" display="'59'!A1"/>
    <hyperlink ref="B13" location="'70'!A1" display="'70'!A1"/>
    <hyperlink ref="B14" location="'75'!A1" display="'75'!A1"/>
    <hyperlink ref="B15" location="'77'!A1" display="'77'!A1"/>
    <hyperlink ref="B16" location="'88'!A1" display="'88'!A1"/>
    <hyperlink ref="B17" location="'93'!A1" display="'93'!A1"/>
    <hyperlink ref="B18" location="'100'!A1" display="'100'!A1"/>
    <hyperlink ref="B19" location="'101'!A1" display="'101'!A1"/>
    <hyperlink ref="B20" location="'103'!A1" display="'103'!A1"/>
    <hyperlink ref="B21" location="'105'!A1" display="'105'!A1"/>
  </hyperlink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27"/>
  <sheetViews>
    <sheetView zoomScaleNormal="100" workbookViewId="0">
      <selection activeCell="D8" sqref="D8"/>
    </sheetView>
  </sheetViews>
  <sheetFormatPr defaultColWidth="8.85546875" defaultRowHeight="12.75" x14ac:dyDescent="0.2"/>
  <cols>
    <col min="1" max="1" width="31.7109375" style="121" customWidth="1"/>
    <col min="2" max="2" width="11.85546875" style="121" customWidth="1"/>
    <col min="3" max="3" width="11.7109375" style="121" customWidth="1"/>
    <col min="4" max="4" width="11.85546875" style="121" customWidth="1"/>
    <col min="5" max="5" width="11.140625" style="125" customWidth="1"/>
    <col min="6" max="6" width="9.140625" style="121" customWidth="1"/>
    <col min="7" max="7" width="12.140625" style="121" customWidth="1"/>
    <col min="8" max="13" width="9.140625" style="121" customWidth="1"/>
    <col min="14" max="16384" width="8.85546875" style="121"/>
  </cols>
  <sheetData>
    <row r="1" spans="1:13" ht="20.45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s="110" customFormat="1" ht="15" customHeight="1" x14ac:dyDescent="0.2">
      <c r="A2" s="1400" t="s">
        <v>1912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</row>
    <row r="3" spans="1:13" s="110" customFormat="1" ht="15" customHeight="1" x14ac:dyDescent="0.2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1417" t="s">
        <v>431</v>
      </c>
      <c r="L3" s="1417"/>
      <c r="M3" s="1417"/>
    </row>
    <row r="4" spans="1:13" s="117" customFormat="1" ht="26.45" customHeight="1" x14ac:dyDescent="0.2">
      <c r="A4" s="1412" t="s">
        <v>574</v>
      </c>
      <c r="B4" s="1413" t="s">
        <v>566</v>
      </c>
      <c r="C4" s="1414"/>
      <c r="D4" s="1414"/>
      <c r="E4" s="1415"/>
      <c r="F4" s="1413" t="s">
        <v>567</v>
      </c>
      <c r="G4" s="1414"/>
      <c r="H4" s="1414"/>
      <c r="I4" s="1415"/>
      <c r="J4" s="1413" t="s">
        <v>568</v>
      </c>
      <c r="K4" s="1414"/>
      <c r="L4" s="1414"/>
      <c r="M4" s="1415"/>
    </row>
    <row r="5" spans="1:13" s="117" customFormat="1" ht="13.9" customHeight="1" x14ac:dyDescent="0.2">
      <c r="A5" s="1412"/>
      <c r="B5" s="1408">
        <v>2023</v>
      </c>
      <c r="C5" s="1409"/>
      <c r="D5" s="1408">
        <v>2024</v>
      </c>
      <c r="E5" s="1409"/>
      <c r="F5" s="1408">
        <v>2023</v>
      </c>
      <c r="G5" s="1409"/>
      <c r="H5" s="1408">
        <v>2024</v>
      </c>
      <c r="I5" s="1409"/>
      <c r="J5" s="1408">
        <v>2023</v>
      </c>
      <c r="K5" s="1409"/>
      <c r="L5" s="1408">
        <v>2024</v>
      </c>
      <c r="M5" s="1409"/>
    </row>
    <row r="6" spans="1:13" s="117" customFormat="1" ht="29.45" customHeight="1" x14ac:dyDescent="0.2">
      <c r="A6" s="1412"/>
      <c r="B6" s="126" t="s">
        <v>575</v>
      </c>
      <c r="C6" s="127" t="s">
        <v>1917</v>
      </c>
      <c r="D6" s="126" t="s">
        <v>575</v>
      </c>
      <c r="E6" s="127" t="s">
        <v>1917</v>
      </c>
      <c r="F6" s="126" t="s">
        <v>575</v>
      </c>
      <c r="G6" s="127" t="s">
        <v>1917</v>
      </c>
      <c r="H6" s="126" t="s">
        <v>575</v>
      </c>
      <c r="I6" s="127" t="s">
        <v>1917</v>
      </c>
      <c r="J6" s="126" t="s">
        <v>575</v>
      </c>
      <c r="K6" s="127" t="s">
        <v>1917</v>
      </c>
      <c r="L6" s="126" t="s">
        <v>575</v>
      </c>
      <c r="M6" s="127" t="s">
        <v>1917</v>
      </c>
    </row>
    <row r="7" spans="1:13" ht="15" customHeight="1" x14ac:dyDescent="0.2">
      <c r="A7" s="130" t="s">
        <v>479</v>
      </c>
      <c r="B7" s="827">
        <v>414662</v>
      </c>
      <c r="C7" s="888">
        <v>40167.1</v>
      </c>
      <c r="D7" s="827">
        <v>411067</v>
      </c>
      <c r="E7" s="888">
        <v>39758.300000000003</v>
      </c>
      <c r="F7" s="827">
        <v>372740</v>
      </c>
      <c r="G7" s="888">
        <v>36106.199999999997</v>
      </c>
      <c r="H7" s="827">
        <v>361866</v>
      </c>
      <c r="I7" s="888">
        <v>34999.599999999999</v>
      </c>
      <c r="J7" s="827">
        <v>18048</v>
      </c>
      <c r="K7" s="888">
        <v>1748.3</v>
      </c>
      <c r="L7" s="827">
        <v>24365</v>
      </c>
      <c r="M7" s="888">
        <v>2356.6</v>
      </c>
    </row>
    <row r="8" spans="1:13" ht="16.149999999999999" customHeight="1" x14ac:dyDescent="0.2">
      <c r="A8" s="128" t="s">
        <v>592</v>
      </c>
      <c r="B8" s="1145">
        <v>4587</v>
      </c>
      <c r="C8" s="1146">
        <v>444.3</v>
      </c>
      <c r="D8" s="1145">
        <v>6416</v>
      </c>
      <c r="E8" s="1146">
        <v>620.6</v>
      </c>
      <c r="F8" s="1145">
        <v>4587</v>
      </c>
      <c r="G8" s="1146">
        <v>444.3</v>
      </c>
      <c r="H8" s="1145">
        <v>6416</v>
      </c>
      <c r="I8" s="1146">
        <v>620.6</v>
      </c>
      <c r="J8" s="1145">
        <v>3489</v>
      </c>
      <c r="K8" s="1146">
        <v>338</v>
      </c>
      <c r="L8" s="1145">
        <v>4174</v>
      </c>
      <c r="M8" s="1146">
        <v>403.7</v>
      </c>
    </row>
    <row r="9" spans="1:13" ht="48.6" customHeight="1" x14ac:dyDescent="0.2">
      <c r="A9" s="128" t="s">
        <v>593</v>
      </c>
      <c r="B9" s="1147">
        <v>7319</v>
      </c>
      <c r="C9" s="1148">
        <v>709</v>
      </c>
      <c r="D9" s="1147">
        <v>8576</v>
      </c>
      <c r="E9" s="1148">
        <v>829.5</v>
      </c>
      <c r="F9" s="1147">
        <v>1522</v>
      </c>
      <c r="G9" s="1149">
        <v>147.4</v>
      </c>
      <c r="H9" s="1147">
        <v>2215</v>
      </c>
      <c r="I9" s="1149">
        <v>214.2</v>
      </c>
      <c r="J9" s="1147">
        <v>4477</v>
      </c>
      <c r="K9" s="1149">
        <v>433.7</v>
      </c>
      <c r="L9" s="1147">
        <v>5468</v>
      </c>
      <c r="M9" s="1149">
        <v>528.9</v>
      </c>
    </row>
    <row r="10" spans="1:13" ht="11.45" customHeight="1" x14ac:dyDescent="0.2">
      <c r="A10" s="128" t="s">
        <v>594</v>
      </c>
      <c r="B10" s="1145">
        <v>6536</v>
      </c>
      <c r="C10" s="1146">
        <v>633.1</v>
      </c>
      <c r="D10" s="1145">
        <v>7869</v>
      </c>
      <c r="E10" s="1146">
        <v>761.1</v>
      </c>
      <c r="F10" s="1145">
        <v>853</v>
      </c>
      <c r="G10" s="1146">
        <v>82.6</v>
      </c>
      <c r="H10" s="1145">
        <v>754</v>
      </c>
      <c r="I10" s="1146">
        <v>72.900000000000006</v>
      </c>
      <c r="J10" s="1145">
        <v>4926</v>
      </c>
      <c r="K10" s="1146">
        <v>477.2</v>
      </c>
      <c r="L10" s="1145">
        <v>6077</v>
      </c>
      <c r="M10" s="1146">
        <v>587.79999999999995</v>
      </c>
    </row>
    <row r="11" spans="1:13" ht="15" customHeight="1" x14ac:dyDescent="0.2">
      <c r="A11" s="130" t="s">
        <v>482</v>
      </c>
      <c r="B11" s="827">
        <v>117851</v>
      </c>
      <c r="C11" s="888">
        <v>11415.9</v>
      </c>
      <c r="D11" s="827">
        <v>146367</v>
      </c>
      <c r="E11" s="888">
        <v>14156.6</v>
      </c>
      <c r="F11" s="827">
        <v>35769</v>
      </c>
      <c r="G11" s="888">
        <v>3464.8</v>
      </c>
      <c r="H11" s="827">
        <v>53881</v>
      </c>
      <c r="I11" s="888">
        <v>5211.3999999999996</v>
      </c>
      <c r="J11" s="827">
        <v>28558</v>
      </c>
      <c r="K11" s="888">
        <v>2766.3</v>
      </c>
      <c r="L11" s="827">
        <v>42235</v>
      </c>
      <c r="M11" s="888">
        <v>4085</v>
      </c>
    </row>
    <row r="12" spans="1:13" ht="22.15" customHeight="1" x14ac:dyDescent="0.2">
      <c r="A12" s="128" t="s">
        <v>595</v>
      </c>
      <c r="B12" s="1145">
        <v>3643</v>
      </c>
      <c r="C12" s="1146">
        <v>352.9</v>
      </c>
      <c r="D12" s="1145">
        <v>4311</v>
      </c>
      <c r="E12" s="1146">
        <v>417</v>
      </c>
      <c r="F12" s="1145">
        <v>680</v>
      </c>
      <c r="G12" s="1146">
        <v>65.900000000000006</v>
      </c>
      <c r="H12" s="1145">
        <v>691</v>
      </c>
      <c r="I12" s="1146">
        <v>66.8</v>
      </c>
      <c r="J12" s="1145">
        <v>3083</v>
      </c>
      <c r="K12" s="1146">
        <v>298.60000000000002</v>
      </c>
      <c r="L12" s="1145">
        <v>3363</v>
      </c>
      <c r="M12" s="1146">
        <v>325.3</v>
      </c>
    </row>
    <row r="13" spans="1:13" ht="15" customHeight="1" x14ac:dyDescent="0.2">
      <c r="A13" s="128" t="s">
        <v>596</v>
      </c>
      <c r="B13" s="1145">
        <v>2445</v>
      </c>
      <c r="C13" s="1146">
        <v>236.8</v>
      </c>
      <c r="D13" s="1145">
        <v>4270</v>
      </c>
      <c r="E13" s="1146">
        <v>413</v>
      </c>
      <c r="F13" s="1145">
        <v>597</v>
      </c>
      <c r="G13" s="1146">
        <v>57.8</v>
      </c>
      <c r="H13" s="1145">
        <v>765</v>
      </c>
      <c r="I13" s="1146">
        <v>74</v>
      </c>
      <c r="J13" s="1145">
        <v>1190</v>
      </c>
      <c r="K13" s="1146">
        <v>115.3</v>
      </c>
      <c r="L13" s="1145">
        <v>1220</v>
      </c>
      <c r="M13" s="1146">
        <v>118</v>
      </c>
    </row>
    <row r="14" spans="1:13" ht="22.15" customHeight="1" x14ac:dyDescent="0.2">
      <c r="A14" s="128" t="s">
        <v>597</v>
      </c>
      <c r="B14" s="1145">
        <v>3305</v>
      </c>
      <c r="C14" s="1146">
        <v>320.10000000000002</v>
      </c>
      <c r="D14" s="1145">
        <v>4365</v>
      </c>
      <c r="E14" s="1146">
        <v>422.2</v>
      </c>
      <c r="F14" s="1145">
        <v>1201</v>
      </c>
      <c r="G14" s="1146">
        <v>116.3</v>
      </c>
      <c r="H14" s="1145">
        <v>1262</v>
      </c>
      <c r="I14" s="1146">
        <v>122.1</v>
      </c>
      <c r="J14" s="1145">
        <v>2150</v>
      </c>
      <c r="K14" s="1146">
        <v>208.3</v>
      </c>
      <c r="L14" s="1145">
        <v>2901</v>
      </c>
      <c r="M14" s="1146">
        <v>280.60000000000002</v>
      </c>
    </row>
    <row r="15" spans="1:13" ht="36" customHeight="1" x14ac:dyDescent="0.2">
      <c r="A15" s="130" t="s">
        <v>483</v>
      </c>
      <c r="B15" s="827">
        <v>53096</v>
      </c>
      <c r="C15" s="888">
        <v>5143.3</v>
      </c>
      <c r="D15" s="827">
        <v>57468</v>
      </c>
      <c r="E15" s="888">
        <v>5558.3</v>
      </c>
      <c r="F15" s="827">
        <v>37789</v>
      </c>
      <c r="G15" s="888">
        <v>3660.5</v>
      </c>
      <c r="H15" s="827">
        <v>41063</v>
      </c>
      <c r="I15" s="888">
        <v>3971.6</v>
      </c>
      <c r="J15" s="827">
        <v>3621</v>
      </c>
      <c r="K15" s="888">
        <v>350.8</v>
      </c>
      <c r="L15" s="827">
        <v>4666</v>
      </c>
      <c r="M15" s="888">
        <v>451.3</v>
      </c>
    </row>
    <row r="16" spans="1:13" ht="27" customHeight="1" x14ac:dyDescent="0.2">
      <c r="A16" s="130" t="s">
        <v>484</v>
      </c>
      <c r="B16" s="827">
        <v>121812</v>
      </c>
      <c r="C16" s="888">
        <v>11799.6</v>
      </c>
      <c r="D16" s="827">
        <v>143034</v>
      </c>
      <c r="E16" s="888">
        <v>13834.2</v>
      </c>
      <c r="F16" s="827">
        <v>54418</v>
      </c>
      <c r="G16" s="888">
        <v>5271.3</v>
      </c>
      <c r="H16" s="827">
        <v>57080</v>
      </c>
      <c r="I16" s="888">
        <v>5520.8</v>
      </c>
      <c r="J16" s="827">
        <v>20489</v>
      </c>
      <c r="K16" s="888">
        <v>1984.7</v>
      </c>
      <c r="L16" s="827">
        <v>26491</v>
      </c>
      <c r="M16" s="888">
        <v>2562.1999999999998</v>
      </c>
    </row>
    <row r="17" spans="1:17" ht="33" customHeight="1" x14ac:dyDescent="0.2">
      <c r="A17" s="130" t="s">
        <v>485</v>
      </c>
      <c r="B17" s="827">
        <v>85912</v>
      </c>
      <c r="C17" s="888">
        <v>8322</v>
      </c>
      <c r="D17" s="827">
        <v>85814</v>
      </c>
      <c r="E17" s="888">
        <v>8299.9</v>
      </c>
      <c r="F17" s="827">
        <v>37785</v>
      </c>
      <c r="G17" s="888">
        <v>3660.1</v>
      </c>
      <c r="H17" s="827">
        <v>35310</v>
      </c>
      <c r="I17" s="888">
        <v>3415.2</v>
      </c>
      <c r="J17" s="827">
        <v>28104</v>
      </c>
      <c r="K17" s="888">
        <v>2722.4</v>
      </c>
      <c r="L17" s="827">
        <v>19263</v>
      </c>
      <c r="M17" s="888">
        <v>1863.1</v>
      </c>
    </row>
    <row r="18" spans="1:17" ht="29.25" customHeight="1" x14ac:dyDescent="0.2">
      <c r="A18" s="130" t="s">
        <v>598</v>
      </c>
      <c r="B18" s="827">
        <v>11350</v>
      </c>
      <c r="C18" s="888">
        <v>4687.6000000000004</v>
      </c>
      <c r="D18" s="827">
        <v>12693</v>
      </c>
      <c r="E18" s="888">
        <v>5254.1</v>
      </c>
      <c r="F18" s="827">
        <v>6993</v>
      </c>
      <c r="G18" s="888">
        <v>2888.1</v>
      </c>
      <c r="H18" s="827">
        <v>6752</v>
      </c>
      <c r="I18" s="888">
        <v>2794.9</v>
      </c>
      <c r="J18" s="827">
        <v>2654</v>
      </c>
      <c r="K18" s="888">
        <v>1096.0999999999999</v>
      </c>
      <c r="L18" s="827">
        <v>2454</v>
      </c>
      <c r="M18" s="888">
        <v>1015.8</v>
      </c>
    </row>
    <row r="19" spans="1:17" ht="40.15" customHeight="1" x14ac:dyDescent="0.2">
      <c r="A19" s="130" t="s">
        <v>599</v>
      </c>
      <c r="B19" s="828">
        <v>807</v>
      </c>
      <c r="C19" s="888">
        <v>9889.7000000000007</v>
      </c>
      <c r="D19" s="828">
        <v>724</v>
      </c>
      <c r="E19" s="888">
        <v>9569.1</v>
      </c>
      <c r="F19" s="828">
        <v>807</v>
      </c>
      <c r="G19" s="888">
        <v>9889.7000000000007</v>
      </c>
      <c r="H19" s="828">
        <v>724</v>
      </c>
      <c r="I19" s="888">
        <v>9569.1</v>
      </c>
      <c r="J19" s="828">
        <v>109</v>
      </c>
      <c r="K19" s="888">
        <v>1335.8</v>
      </c>
      <c r="L19" s="828">
        <v>134</v>
      </c>
      <c r="M19" s="888">
        <v>1771.1</v>
      </c>
      <c r="Q19" s="125"/>
    </row>
    <row r="20" spans="1:17" ht="15" customHeight="1" x14ac:dyDescent="0.2">
      <c r="A20" s="130" t="s">
        <v>487</v>
      </c>
      <c r="B20" s="827">
        <v>7896</v>
      </c>
      <c r="C20" s="888">
        <v>764.9</v>
      </c>
      <c r="D20" s="827">
        <v>7956</v>
      </c>
      <c r="E20" s="888">
        <v>769.5</v>
      </c>
      <c r="F20" s="827">
        <v>2493</v>
      </c>
      <c r="G20" s="888">
        <v>241.5</v>
      </c>
      <c r="H20" s="827">
        <v>2694</v>
      </c>
      <c r="I20" s="888">
        <v>260.60000000000002</v>
      </c>
      <c r="J20" s="827">
        <v>4205</v>
      </c>
      <c r="K20" s="888">
        <v>407.3</v>
      </c>
      <c r="L20" s="827">
        <v>4516</v>
      </c>
      <c r="M20" s="888">
        <v>436.8</v>
      </c>
    </row>
    <row r="21" spans="1:17" ht="15" customHeight="1" x14ac:dyDescent="0.2">
      <c r="A21" s="130" t="s">
        <v>600</v>
      </c>
      <c r="B21" s="827">
        <v>46125</v>
      </c>
      <c r="C21" s="888">
        <v>4468</v>
      </c>
      <c r="D21" s="827">
        <v>46635</v>
      </c>
      <c r="E21" s="888">
        <v>4510.5</v>
      </c>
      <c r="F21" s="827">
        <v>46125</v>
      </c>
      <c r="G21" s="888">
        <v>4468</v>
      </c>
      <c r="H21" s="827">
        <v>46635</v>
      </c>
      <c r="I21" s="888">
        <v>4510.5</v>
      </c>
      <c r="J21" s="828">
        <v>698</v>
      </c>
      <c r="K21" s="888">
        <v>67.599999999999994</v>
      </c>
      <c r="L21" s="827">
        <v>1569</v>
      </c>
      <c r="M21" s="888">
        <v>151.80000000000001</v>
      </c>
    </row>
    <row r="22" spans="1:17" ht="15" customHeight="1" x14ac:dyDescent="0.2">
      <c r="A22" s="129" t="s">
        <v>490</v>
      </c>
      <c r="B22" s="827">
        <v>25256</v>
      </c>
      <c r="C22" s="888">
        <v>2446.5</v>
      </c>
      <c r="D22" s="827">
        <v>7152</v>
      </c>
      <c r="E22" s="888">
        <v>691.7</v>
      </c>
      <c r="F22" s="827">
        <v>25256</v>
      </c>
      <c r="G22" s="888">
        <v>2446.5</v>
      </c>
      <c r="H22" s="827">
        <v>7152</v>
      </c>
      <c r="I22" s="888">
        <v>691.7</v>
      </c>
      <c r="J22" s="827">
        <v>5602</v>
      </c>
      <c r="K22" s="888">
        <v>542.6</v>
      </c>
      <c r="L22" s="827">
        <v>2601</v>
      </c>
      <c r="M22" s="888">
        <v>251.6</v>
      </c>
    </row>
    <row r="23" spans="1:17" ht="18.600000000000001" customHeight="1" x14ac:dyDescent="0.2">
      <c r="A23" s="130" t="s">
        <v>64</v>
      </c>
      <c r="B23" s="829">
        <v>1509100</v>
      </c>
      <c r="C23" s="830">
        <v>146182</v>
      </c>
      <c r="D23" s="829">
        <v>1614057</v>
      </c>
      <c r="E23" s="830">
        <v>156111.70000000001</v>
      </c>
      <c r="F23" s="829">
        <v>807024</v>
      </c>
      <c r="G23" s="830">
        <v>78174</v>
      </c>
      <c r="H23" s="829">
        <v>820060</v>
      </c>
      <c r="I23" s="830">
        <v>79316.3</v>
      </c>
      <c r="J23" s="829">
        <v>426013</v>
      </c>
      <c r="K23" s="830">
        <v>41266.6</v>
      </c>
      <c r="L23" s="829">
        <v>477274</v>
      </c>
      <c r="M23" s="830">
        <v>46161.9</v>
      </c>
    </row>
    <row r="24" spans="1:17" ht="15" customHeight="1" x14ac:dyDescent="0.2">
      <c r="A24" s="131" t="s">
        <v>1806</v>
      </c>
      <c r="B24" s="1025" t="s">
        <v>318</v>
      </c>
      <c r="C24" s="892">
        <v>171954.8</v>
      </c>
      <c r="D24" s="831" t="s">
        <v>318</v>
      </c>
      <c r="E24" s="892">
        <v>176475.8</v>
      </c>
      <c r="F24" s="1025" t="s">
        <v>318</v>
      </c>
      <c r="G24" s="892">
        <v>82129.899999999994</v>
      </c>
      <c r="H24" s="831" t="s">
        <v>318</v>
      </c>
      <c r="I24" s="892">
        <v>82097.8</v>
      </c>
      <c r="J24" s="1025" t="s">
        <v>318</v>
      </c>
      <c r="K24" s="1025" t="s">
        <v>318</v>
      </c>
      <c r="L24" s="831" t="s">
        <v>318</v>
      </c>
      <c r="M24" s="831" t="s">
        <v>318</v>
      </c>
    </row>
    <row r="25" spans="1:17" ht="15" customHeight="1" x14ac:dyDescent="0.2">
      <c r="A25" s="131" t="s">
        <v>1807</v>
      </c>
      <c r="B25" s="1025" t="s">
        <v>318</v>
      </c>
      <c r="C25" s="892">
        <v>217564.5</v>
      </c>
      <c r="D25" s="831" t="s">
        <v>318</v>
      </c>
      <c r="E25" s="892">
        <v>215829.7</v>
      </c>
      <c r="F25" s="1025" t="s">
        <v>318</v>
      </c>
      <c r="G25" s="892">
        <v>100754.4</v>
      </c>
      <c r="H25" s="831" t="s">
        <v>318</v>
      </c>
      <c r="I25" s="892">
        <v>96271.2</v>
      </c>
      <c r="J25" s="1025" t="s">
        <v>318</v>
      </c>
      <c r="K25" s="1025" t="s">
        <v>318</v>
      </c>
      <c r="L25" s="831" t="s">
        <v>318</v>
      </c>
      <c r="M25" s="831" t="s">
        <v>318</v>
      </c>
    </row>
    <row r="26" spans="1:17" ht="26.45" customHeight="1" x14ac:dyDescent="0.2">
      <c r="A26" s="1410" t="s">
        <v>601</v>
      </c>
      <c r="B26" s="1410"/>
      <c r="C26" s="1410"/>
      <c r="D26" s="1410"/>
      <c r="E26" s="1410"/>
      <c r="F26" s="1410"/>
      <c r="G26" s="1410"/>
      <c r="H26" s="1410"/>
      <c r="I26" s="1410"/>
      <c r="J26" s="1410"/>
      <c r="K26" s="1410"/>
      <c r="L26" s="1410"/>
      <c r="M26" s="1410"/>
    </row>
    <row r="27" spans="1:17" ht="12" customHeight="1" x14ac:dyDescent="0.2">
      <c r="A27" s="1416"/>
      <c r="B27" s="1416"/>
      <c r="C27" s="1416"/>
      <c r="D27" s="1416"/>
      <c r="E27" s="1416"/>
      <c r="F27" s="1416"/>
      <c r="G27" s="1416"/>
      <c r="H27" s="1416"/>
      <c r="I27" s="1416"/>
      <c r="J27" s="1416"/>
      <c r="K27" s="1416"/>
      <c r="L27" s="1416"/>
      <c r="M27" s="1416"/>
    </row>
  </sheetData>
  <mergeCells count="15">
    <mergeCell ref="A26:M26"/>
    <mergeCell ref="A27:M27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4"/>
  <sheetViews>
    <sheetView zoomScaleNormal="100" workbookViewId="0">
      <selection activeCell="B18" sqref="B18"/>
    </sheetView>
  </sheetViews>
  <sheetFormatPr defaultColWidth="8.85546875" defaultRowHeight="12.75" x14ac:dyDescent="0.2"/>
  <cols>
    <col min="1" max="1" width="37.28515625" style="110" customWidth="1"/>
    <col min="2" max="13" width="8" style="110" customWidth="1"/>
    <col min="14" max="16384" width="8.85546875" style="110"/>
  </cols>
  <sheetData>
    <row r="1" spans="1:13" ht="16.899999999999999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22.9" customHeight="1" x14ac:dyDescent="0.2">
      <c r="A2" s="1400" t="s">
        <v>1913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</row>
    <row r="3" spans="1:13" ht="41.25" customHeight="1" x14ac:dyDescent="0.2">
      <c r="A3" s="1412" t="s">
        <v>574</v>
      </c>
      <c r="B3" s="1413" t="s">
        <v>566</v>
      </c>
      <c r="C3" s="1414"/>
      <c r="D3" s="1414"/>
      <c r="E3" s="1415"/>
      <c r="F3" s="1413" t="s">
        <v>567</v>
      </c>
      <c r="G3" s="1414"/>
      <c r="H3" s="1414"/>
      <c r="I3" s="1415"/>
      <c r="J3" s="1413" t="s">
        <v>568</v>
      </c>
      <c r="K3" s="1414"/>
      <c r="L3" s="1414"/>
      <c r="M3" s="1415"/>
    </row>
    <row r="4" spans="1:13" ht="14.45" customHeight="1" x14ac:dyDescent="0.2">
      <c r="A4" s="1412"/>
      <c r="B4" s="1408">
        <v>2023</v>
      </c>
      <c r="C4" s="1409"/>
      <c r="D4" s="1408">
        <v>2024</v>
      </c>
      <c r="E4" s="1409"/>
      <c r="F4" s="1408">
        <v>2023</v>
      </c>
      <c r="G4" s="1409"/>
      <c r="H4" s="1408">
        <v>2024</v>
      </c>
      <c r="I4" s="1409"/>
      <c r="J4" s="1408">
        <v>2023</v>
      </c>
      <c r="K4" s="1409"/>
      <c r="L4" s="1408">
        <v>2024</v>
      </c>
      <c r="M4" s="1409"/>
    </row>
    <row r="5" spans="1:13" ht="34.9" customHeight="1" x14ac:dyDescent="0.2">
      <c r="A5" s="1412"/>
      <c r="B5" s="118" t="s">
        <v>575</v>
      </c>
      <c r="C5" s="118" t="s">
        <v>1917</v>
      </c>
      <c r="D5" s="118" t="s">
        <v>575</v>
      </c>
      <c r="E5" s="118" t="s">
        <v>1917</v>
      </c>
      <c r="F5" s="118" t="s">
        <v>575</v>
      </c>
      <c r="G5" s="118" t="s">
        <v>1917</v>
      </c>
      <c r="H5" s="118" t="s">
        <v>575</v>
      </c>
      <c r="I5" s="118" t="s">
        <v>1917</v>
      </c>
      <c r="J5" s="118" t="s">
        <v>575</v>
      </c>
      <c r="K5" s="118" t="s">
        <v>1917</v>
      </c>
      <c r="L5" s="118" t="s">
        <v>575</v>
      </c>
      <c r="M5" s="118" t="s">
        <v>1917</v>
      </c>
    </row>
    <row r="6" spans="1:13" ht="26.25" customHeight="1" x14ac:dyDescent="0.2">
      <c r="A6" s="130" t="s">
        <v>454</v>
      </c>
      <c r="B6" s="825">
        <v>34269</v>
      </c>
      <c r="C6" s="889">
        <v>4137.3999999999996</v>
      </c>
      <c r="D6" s="825">
        <v>37518</v>
      </c>
      <c r="E6" s="889">
        <v>4511.5</v>
      </c>
      <c r="F6" s="825">
        <v>13793</v>
      </c>
      <c r="G6" s="889">
        <v>1665.3</v>
      </c>
      <c r="H6" s="825">
        <v>21728</v>
      </c>
      <c r="I6" s="889">
        <v>2612.8000000000002</v>
      </c>
      <c r="J6" s="825">
        <v>18609</v>
      </c>
      <c r="K6" s="889">
        <v>2246.6999999999998</v>
      </c>
      <c r="L6" s="825">
        <v>15998</v>
      </c>
      <c r="M6" s="889">
        <v>1923.7</v>
      </c>
    </row>
    <row r="7" spans="1:13" ht="19.149999999999999" customHeight="1" x14ac:dyDescent="0.2">
      <c r="A7" s="130" t="s">
        <v>576</v>
      </c>
      <c r="B7" s="825">
        <v>58073</v>
      </c>
      <c r="C7" s="889">
        <v>7011.4</v>
      </c>
      <c r="D7" s="825">
        <v>64854</v>
      </c>
      <c r="E7" s="889">
        <v>7798.6</v>
      </c>
      <c r="F7" s="825">
        <v>19578</v>
      </c>
      <c r="G7" s="889">
        <v>2363.6999999999998</v>
      </c>
      <c r="H7" s="825">
        <v>18605</v>
      </c>
      <c r="I7" s="889">
        <v>2237.1999999999998</v>
      </c>
      <c r="J7" s="825">
        <v>38748</v>
      </c>
      <c r="K7" s="889">
        <v>4678.2</v>
      </c>
      <c r="L7" s="825">
        <v>44231</v>
      </c>
      <c r="M7" s="889">
        <v>5318.7</v>
      </c>
    </row>
    <row r="8" spans="1:13" ht="15.6" customHeight="1" x14ac:dyDescent="0.2">
      <c r="A8" s="128" t="s">
        <v>577</v>
      </c>
      <c r="B8" s="1150">
        <v>30802</v>
      </c>
      <c r="C8" s="1151">
        <v>3718.9</v>
      </c>
      <c r="D8" s="1150">
        <v>33309</v>
      </c>
      <c r="E8" s="1151">
        <v>4005.4</v>
      </c>
      <c r="F8" s="1150">
        <v>3940</v>
      </c>
      <c r="G8" s="1151">
        <v>475.7</v>
      </c>
      <c r="H8" s="1150">
        <v>4466</v>
      </c>
      <c r="I8" s="1151">
        <v>537</v>
      </c>
      <c r="J8" s="1152">
        <v>27625</v>
      </c>
      <c r="K8" s="1151">
        <v>3335.3</v>
      </c>
      <c r="L8" s="1152">
        <v>30341</v>
      </c>
      <c r="M8" s="1151">
        <v>3648.5</v>
      </c>
    </row>
    <row r="9" spans="1:13" ht="25.5" customHeight="1" x14ac:dyDescent="0.2">
      <c r="A9" s="130" t="s">
        <v>578</v>
      </c>
      <c r="B9" s="825">
        <v>6114</v>
      </c>
      <c r="C9" s="889">
        <v>738.2</v>
      </c>
      <c r="D9" s="825">
        <v>7209</v>
      </c>
      <c r="E9" s="889">
        <v>866.9</v>
      </c>
      <c r="F9" s="825">
        <v>2510</v>
      </c>
      <c r="G9" s="889">
        <v>303</v>
      </c>
      <c r="H9" s="825">
        <v>2371</v>
      </c>
      <c r="I9" s="889">
        <v>285.10000000000002</v>
      </c>
      <c r="J9" s="825">
        <v>2050</v>
      </c>
      <c r="K9" s="889">
        <v>247.5</v>
      </c>
      <c r="L9" s="825">
        <v>3307</v>
      </c>
      <c r="M9" s="889">
        <v>397.7</v>
      </c>
    </row>
    <row r="10" spans="1:13" ht="46.5" customHeight="1" x14ac:dyDescent="0.2">
      <c r="A10" s="130" t="s">
        <v>579</v>
      </c>
      <c r="B10" s="825">
        <v>70745</v>
      </c>
      <c r="C10" s="889">
        <v>8541.2999999999993</v>
      </c>
      <c r="D10" s="825">
        <v>81113</v>
      </c>
      <c r="E10" s="889">
        <v>9753.7000000000007</v>
      </c>
      <c r="F10" s="825">
        <v>15112</v>
      </c>
      <c r="G10" s="889">
        <v>1824.5</v>
      </c>
      <c r="H10" s="825">
        <v>15592</v>
      </c>
      <c r="I10" s="889">
        <v>1874.9</v>
      </c>
      <c r="J10" s="825">
        <v>50430</v>
      </c>
      <c r="K10" s="889">
        <v>6088.6</v>
      </c>
      <c r="L10" s="825">
        <v>55056</v>
      </c>
      <c r="M10" s="889">
        <v>6620.4</v>
      </c>
    </row>
    <row r="11" spans="1:13" ht="15.6" customHeight="1" x14ac:dyDescent="0.2">
      <c r="A11" s="128" t="s">
        <v>580</v>
      </c>
      <c r="B11" s="1150">
        <v>35838</v>
      </c>
      <c r="C11" s="1151">
        <v>4326.8999999999996</v>
      </c>
      <c r="D11" s="1150">
        <v>38962</v>
      </c>
      <c r="E11" s="1151">
        <v>4685.1000000000004</v>
      </c>
      <c r="F11" s="1150">
        <v>4238</v>
      </c>
      <c r="G11" s="1151">
        <v>511.7</v>
      </c>
      <c r="H11" s="1150">
        <v>4926</v>
      </c>
      <c r="I11" s="1151">
        <v>592.29999999999995</v>
      </c>
      <c r="J11" s="1150">
        <v>34730</v>
      </c>
      <c r="K11" s="1151">
        <v>4193.1000000000004</v>
      </c>
      <c r="L11" s="1150">
        <v>37207</v>
      </c>
      <c r="M11" s="1151">
        <v>4474.1000000000004</v>
      </c>
    </row>
    <row r="12" spans="1:13" ht="15.6" customHeight="1" x14ac:dyDescent="0.2">
      <c r="A12" s="128" t="s">
        <v>602</v>
      </c>
      <c r="B12" s="1150">
        <v>1746</v>
      </c>
      <c r="C12" s="1151">
        <v>210.8</v>
      </c>
      <c r="D12" s="1150">
        <v>1792</v>
      </c>
      <c r="E12" s="1151">
        <v>215.5</v>
      </c>
      <c r="F12" s="1150">
        <v>189</v>
      </c>
      <c r="G12" s="1151">
        <v>22.8</v>
      </c>
      <c r="H12" s="1150">
        <v>176</v>
      </c>
      <c r="I12" s="1151">
        <v>21.2</v>
      </c>
      <c r="J12" s="1150">
        <v>1656</v>
      </c>
      <c r="K12" s="1151">
        <v>199.9</v>
      </c>
      <c r="L12" s="1150">
        <v>1704</v>
      </c>
      <c r="M12" s="1151">
        <v>204.9</v>
      </c>
    </row>
    <row r="13" spans="1:13" ht="15.6" customHeight="1" x14ac:dyDescent="0.2">
      <c r="A13" s="128" t="s">
        <v>603</v>
      </c>
      <c r="B13" s="1150">
        <v>33441</v>
      </c>
      <c r="C13" s="1151">
        <v>4037.5</v>
      </c>
      <c r="D13" s="1150">
        <v>35235</v>
      </c>
      <c r="E13" s="1151">
        <v>4237</v>
      </c>
      <c r="F13" s="1150">
        <v>3990</v>
      </c>
      <c r="G13" s="1151">
        <v>481.7</v>
      </c>
      <c r="H13" s="1150">
        <v>4622</v>
      </c>
      <c r="I13" s="1151">
        <v>555.79999999999995</v>
      </c>
      <c r="J13" s="1150">
        <v>32444</v>
      </c>
      <c r="K13" s="1151">
        <v>3917.1</v>
      </c>
      <c r="L13" s="1150">
        <v>33656</v>
      </c>
      <c r="M13" s="1151">
        <v>4047.1</v>
      </c>
    </row>
    <row r="14" spans="1:13" ht="19.149999999999999" customHeight="1" x14ac:dyDescent="0.2">
      <c r="A14" s="130" t="s">
        <v>583</v>
      </c>
      <c r="B14" s="825">
        <v>32237</v>
      </c>
      <c r="C14" s="889">
        <v>3892.1</v>
      </c>
      <c r="D14" s="825">
        <v>32364</v>
      </c>
      <c r="E14" s="889">
        <v>3891.7</v>
      </c>
      <c r="F14" s="825">
        <v>2508</v>
      </c>
      <c r="G14" s="889">
        <v>302.8</v>
      </c>
      <c r="H14" s="825">
        <v>3389</v>
      </c>
      <c r="I14" s="889">
        <v>407.5</v>
      </c>
      <c r="J14" s="825">
        <v>16363</v>
      </c>
      <c r="K14" s="889">
        <v>1975.6</v>
      </c>
      <c r="L14" s="825">
        <v>15743</v>
      </c>
      <c r="M14" s="889">
        <v>1893.1</v>
      </c>
    </row>
    <row r="15" spans="1:13" ht="19.149999999999999" customHeight="1" x14ac:dyDescent="0.2">
      <c r="A15" s="130" t="s">
        <v>464</v>
      </c>
      <c r="B15" s="825">
        <v>34959</v>
      </c>
      <c r="C15" s="889">
        <v>4220.8</v>
      </c>
      <c r="D15" s="825">
        <v>40252</v>
      </c>
      <c r="E15" s="889">
        <v>4840.3</v>
      </c>
      <c r="F15" s="825">
        <v>10397</v>
      </c>
      <c r="G15" s="889">
        <v>1255.3</v>
      </c>
      <c r="H15" s="825">
        <v>9434</v>
      </c>
      <c r="I15" s="889">
        <v>1134.4000000000001</v>
      </c>
      <c r="J15" s="825">
        <v>9555</v>
      </c>
      <c r="K15" s="889">
        <v>1153.5999999999999</v>
      </c>
      <c r="L15" s="825">
        <v>13581</v>
      </c>
      <c r="M15" s="889">
        <v>1633.1</v>
      </c>
    </row>
    <row r="16" spans="1:13" ht="33.6" customHeight="1" x14ac:dyDescent="0.2">
      <c r="A16" s="130" t="s">
        <v>584</v>
      </c>
      <c r="B16" s="825">
        <v>58375</v>
      </c>
      <c r="C16" s="889">
        <v>7047.9</v>
      </c>
      <c r="D16" s="825">
        <v>61809</v>
      </c>
      <c r="E16" s="889">
        <v>7432.5</v>
      </c>
      <c r="F16" s="825">
        <v>13620</v>
      </c>
      <c r="G16" s="889">
        <v>1644.4</v>
      </c>
      <c r="H16" s="825">
        <v>14972</v>
      </c>
      <c r="I16" s="889">
        <v>1800.4</v>
      </c>
      <c r="J16" s="825">
        <v>15398</v>
      </c>
      <c r="K16" s="889">
        <v>1859.1</v>
      </c>
      <c r="L16" s="825">
        <v>17762</v>
      </c>
      <c r="M16" s="889">
        <v>2135.9</v>
      </c>
    </row>
    <row r="17" spans="1:13" ht="37.5" customHeight="1" x14ac:dyDescent="0.2">
      <c r="A17" s="130" t="s">
        <v>469</v>
      </c>
      <c r="B17" s="825">
        <v>18059</v>
      </c>
      <c r="C17" s="889">
        <v>2180.3000000000002</v>
      </c>
      <c r="D17" s="825">
        <v>23382</v>
      </c>
      <c r="E17" s="889">
        <v>2811.7</v>
      </c>
      <c r="F17" s="825">
        <v>11773</v>
      </c>
      <c r="G17" s="889">
        <v>1421.4</v>
      </c>
      <c r="H17" s="825">
        <v>15001</v>
      </c>
      <c r="I17" s="889">
        <v>1803.9</v>
      </c>
      <c r="J17" s="825">
        <v>2823</v>
      </c>
      <c r="K17" s="889">
        <v>340.8</v>
      </c>
      <c r="L17" s="825">
        <v>3293</v>
      </c>
      <c r="M17" s="889">
        <v>396</v>
      </c>
    </row>
    <row r="18" spans="1:13" ht="37.5" customHeight="1" x14ac:dyDescent="0.2">
      <c r="A18" s="130" t="s">
        <v>470</v>
      </c>
      <c r="B18" s="825">
        <v>217458</v>
      </c>
      <c r="C18" s="889">
        <v>26254.6</v>
      </c>
      <c r="D18" s="825">
        <v>250091</v>
      </c>
      <c r="E18" s="889">
        <v>30073.1</v>
      </c>
      <c r="F18" s="825">
        <v>43966</v>
      </c>
      <c r="G18" s="889">
        <v>5308.2</v>
      </c>
      <c r="H18" s="825">
        <v>48923</v>
      </c>
      <c r="I18" s="889">
        <v>5882.9</v>
      </c>
      <c r="J18" s="825">
        <v>131780</v>
      </c>
      <c r="K18" s="889">
        <v>15910.4</v>
      </c>
      <c r="L18" s="825">
        <v>147271</v>
      </c>
      <c r="M18" s="889">
        <v>17709.2</v>
      </c>
    </row>
    <row r="19" spans="1:13" ht="19.149999999999999" customHeight="1" x14ac:dyDescent="0.2">
      <c r="A19" s="128" t="s">
        <v>604</v>
      </c>
      <c r="B19" s="1150">
        <v>36548</v>
      </c>
      <c r="C19" s="1151">
        <v>4412.6000000000004</v>
      </c>
      <c r="D19" s="1150">
        <v>40702</v>
      </c>
      <c r="E19" s="1151">
        <v>4894.3999999999996</v>
      </c>
      <c r="F19" s="1131">
        <v>8768</v>
      </c>
      <c r="G19" s="1151">
        <v>1058.5999999999999</v>
      </c>
      <c r="H19" s="1131">
        <v>9274</v>
      </c>
      <c r="I19" s="1151">
        <v>1115.2</v>
      </c>
      <c r="J19" s="1150">
        <v>29460</v>
      </c>
      <c r="K19" s="1151">
        <v>3556.8</v>
      </c>
      <c r="L19" s="1150">
        <v>29814</v>
      </c>
      <c r="M19" s="1151">
        <v>3585.1</v>
      </c>
    </row>
    <row r="20" spans="1:13" ht="19.149999999999999" customHeight="1" x14ac:dyDescent="0.2">
      <c r="A20" s="128" t="s">
        <v>605</v>
      </c>
      <c r="B20" s="1150">
        <v>6395</v>
      </c>
      <c r="C20" s="1151">
        <v>772.1</v>
      </c>
      <c r="D20" s="1150">
        <v>7652</v>
      </c>
      <c r="E20" s="1151">
        <v>920.1</v>
      </c>
      <c r="F20" s="1131">
        <v>1846</v>
      </c>
      <c r="G20" s="1151">
        <v>222.9</v>
      </c>
      <c r="H20" s="1131">
        <v>2193</v>
      </c>
      <c r="I20" s="1151">
        <v>263.7</v>
      </c>
      <c r="J20" s="1150">
        <v>4676</v>
      </c>
      <c r="K20" s="1151">
        <v>564.6</v>
      </c>
      <c r="L20" s="1150">
        <v>5477</v>
      </c>
      <c r="M20" s="1151">
        <v>658.6</v>
      </c>
    </row>
    <row r="21" spans="1:13" ht="19.149999999999999" customHeight="1" x14ac:dyDescent="0.2">
      <c r="A21" s="128" t="s">
        <v>606</v>
      </c>
      <c r="B21" s="1153">
        <v>801</v>
      </c>
      <c r="C21" s="1151">
        <v>96.7</v>
      </c>
      <c r="D21" s="1153">
        <v>1571</v>
      </c>
      <c r="E21" s="1151">
        <v>188.9</v>
      </c>
      <c r="F21" s="1154">
        <v>801</v>
      </c>
      <c r="G21" s="1151">
        <v>96.7</v>
      </c>
      <c r="H21" s="1154">
        <v>1571</v>
      </c>
      <c r="I21" s="1151">
        <v>188.9</v>
      </c>
      <c r="J21" s="1153">
        <v>487</v>
      </c>
      <c r="K21" s="1151">
        <v>58.8</v>
      </c>
      <c r="L21" s="1153">
        <v>233</v>
      </c>
      <c r="M21" s="1151">
        <v>28</v>
      </c>
    </row>
    <row r="22" spans="1:13" ht="28.9" customHeight="1" x14ac:dyDescent="0.2">
      <c r="A22" s="128" t="s">
        <v>607</v>
      </c>
      <c r="B22" s="1155">
        <v>28</v>
      </c>
      <c r="C22" s="1151">
        <v>3.4</v>
      </c>
      <c r="D22" s="1155">
        <v>35</v>
      </c>
      <c r="E22" s="1151">
        <v>4.2</v>
      </c>
      <c r="F22" s="1156">
        <v>28</v>
      </c>
      <c r="G22" s="1151">
        <v>3.4</v>
      </c>
      <c r="H22" s="1156">
        <v>35</v>
      </c>
      <c r="I22" s="1151">
        <v>4.2</v>
      </c>
      <c r="J22" s="1155">
        <v>16</v>
      </c>
      <c r="K22" s="1151">
        <v>1.9</v>
      </c>
      <c r="L22" s="1155">
        <v>19</v>
      </c>
      <c r="M22" s="1151">
        <v>2.2999999999999998</v>
      </c>
    </row>
    <row r="23" spans="1:13" ht="19.149999999999999" customHeight="1" x14ac:dyDescent="0.2">
      <c r="A23" s="128" t="s">
        <v>608</v>
      </c>
      <c r="B23" s="1150">
        <v>36006</v>
      </c>
      <c r="C23" s="1151">
        <v>4347.2</v>
      </c>
      <c r="D23" s="1150">
        <v>47959</v>
      </c>
      <c r="E23" s="1151">
        <v>5767</v>
      </c>
      <c r="F23" s="1131">
        <v>11548</v>
      </c>
      <c r="G23" s="1151">
        <v>1394.2</v>
      </c>
      <c r="H23" s="1131">
        <v>10776</v>
      </c>
      <c r="I23" s="1151">
        <v>1295.8</v>
      </c>
      <c r="J23" s="1150">
        <v>15112</v>
      </c>
      <c r="K23" s="1151">
        <v>1824.5</v>
      </c>
      <c r="L23" s="1150">
        <v>17205</v>
      </c>
      <c r="M23" s="1151">
        <v>2068.9</v>
      </c>
    </row>
    <row r="24" spans="1:13" ht="19.149999999999999" customHeight="1" x14ac:dyDescent="0.2">
      <c r="A24" s="132" t="s">
        <v>609</v>
      </c>
      <c r="B24" s="1157">
        <v>2271</v>
      </c>
      <c r="C24" s="1151">
        <v>274.2</v>
      </c>
      <c r="D24" s="1157">
        <v>3247</v>
      </c>
      <c r="E24" s="1151">
        <v>390.4</v>
      </c>
      <c r="F24" s="1129">
        <v>2271</v>
      </c>
      <c r="G24" s="1151">
        <v>274.2</v>
      </c>
      <c r="H24" s="1129">
        <v>3247</v>
      </c>
      <c r="I24" s="1151">
        <v>390.4</v>
      </c>
      <c r="J24" s="1157">
        <v>1365</v>
      </c>
      <c r="K24" s="1151">
        <v>164.8</v>
      </c>
      <c r="L24" s="1157">
        <v>547</v>
      </c>
      <c r="M24" s="1151">
        <v>65.8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23"/>
  <sheetViews>
    <sheetView zoomScaleNormal="100" workbookViewId="0">
      <selection activeCell="B21" sqref="B21"/>
    </sheetView>
  </sheetViews>
  <sheetFormatPr defaultColWidth="8.85546875" defaultRowHeight="12.75" x14ac:dyDescent="0.2"/>
  <cols>
    <col min="1" max="1" width="34.85546875" style="110" customWidth="1"/>
    <col min="2" max="2" width="11.85546875" style="110" customWidth="1"/>
    <col min="3" max="3" width="11.5703125" style="110" customWidth="1"/>
    <col min="4" max="4" width="10.85546875" style="110" customWidth="1"/>
    <col min="5" max="5" width="11.28515625" style="110" customWidth="1"/>
    <col min="6" max="6" width="8.5703125" style="110" customWidth="1"/>
    <col min="7" max="7" width="9.7109375" style="110" customWidth="1"/>
    <col min="8" max="8" width="8.5703125" style="110" customWidth="1"/>
    <col min="9" max="9" width="9.85546875" style="110" customWidth="1"/>
    <col min="10" max="10" width="8.5703125" style="110" customWidth="1"/>
    <col min="11" max="11" width="9.7109375" style="110" customWidth="1"/>
    <col min="12" max="12" width="8.5703125" style="110" customWidth="1"/>
    <col min="13" max="13" width="9.85546875" style="110" customWidth="1"/>
    <col min="14" max="16384" width="8.85546875" style="110"/>
  </cols>
  <sheetData>
    <row r="1" spans="1:13" ht="18.600000000000001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15" customHeight="1" x14ac:dyDescent="0.2">
      <c r="A2" s="1400" t="s">
        <v>1914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</row>
    <row r="3" spans="1:13" ht="15" customHeight="1" x14ac:dyDescent="0.2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1417" t="s">
        <v>431</v>
      </c>
      <c r="L3" s="1417"/>
      <c r="M3" s="1417"/>
    </row>
    <row r="4" spans="1:13" ht="28.15" customHeight="1" x14ac:dyDescent="0.2">
      <c r="A4" s="1412" t="s">
        <v>574</v>
      </c>
      <c r="B4" s="1413" t="s">
        <v>566</v>
      </c>
      <c r="C4" s="1414"/>
      <c r="D4" s="1414"/>
      <c r="E4" s="1415"/>
      <c r="F4" s="1413" t="s">
        <v>567</v>
      </c>
      <c r="G4" s="1414"/>
      <c r="H4" s="1414"/>
      <c r="I4" s="1415"/>
      <c r="J4" s="1413" t="s">
        <v>568</v>
      </c>
      <c r="K4" s="1414"/>
      <c r="L4" s="1414"/>
      <c r="M4" s="1415"/>
    </row>
    <row r="5" spans="1:13" ht="16.899999999999999" customHeight="1" x14ac:dyDescent="0.2">
      <c r="A5" s="1412"/>
      <c r="B5" s="1408">
        <v>2023</v>
      </c>
      <c r="C5" s="1409"/>
      <c r="D5" s="1408">
        <v>2024</v>
      </c>
      <c r="E5" s="1409"/>
      <c r="F5" s="1408">
        <v>2023</v>
      </c>
      <c r="G5" s="1409"/>
      <c r="H5" s="1408">
        <v>2024</v>
      </c>
      <c r="I5" s="1409"/>
      <c r="J5" s="1408">
        <v>2023</v>
      </c>
      <c r="K5" s="1409"/>
      <c r="L5" s="1408">
        <v>2024</v>
      </c>
      <c r="M5" s="1409"/>
    </row>
    <row r="6" spans="1:13" ht="36" customHeight="1" x14ac:dyDescent="0.2">
      <c r="A6" s="1412"/>
      <c r="B6" s="118" t="s">
        <v>575</v>
      </c>
      <c r="C6" s="118" t="s">
        <v>1917</v>
      </c>
      <c r="D6" s="118" t="s">
        <v>575</v>
      </c>
      <c r="E6" s="118" t="s">
        <v>1917</v>
      </c>
      <c r="F6" s="118" t="s">
        <v>575</v>
      </c>
      <c r="G6" s="118" t="s">
        <v>1917</v>
      </c>
      <c r="H6" s="118" t="s">
        <v>575</v>
      </c>
      <c r="I6" s="118" t="s">
        <v>1917</v>
      </c>
      <c r="J6" s="118" t="s">
        <v>575</v>
      </c>
      <c r="K6" s="118" t="s">
        <v>1917</v>
      </c>
      <c r="L6" s="118" t="s">
        <v>575</v>
      </c>
      <c r="M6" s="118" t="s">
        <v>1917</v>
      </c>
    </row>
    <row r="7" spans="1:13" ht="18.600000000000001" customHeight="1" x14ac:dyDescent="0.2">
      <c r="A7" s="130" t="s">
        <v>479</v>
      </c>
      <c r="B7" s="832">
        <v>190738</v>
      </c>
      <c r="C7" s="889">
        <v>23028.6</v>
      </c>
      <c r="D7" s="832">
        <v>168433</v>
      </c>
      <c r="E7" s="889">
        <v>20253.900000000001</v>
      </c>
      <c r="F7" s="832">
        <v>172515</v>
      </c>
      <c r="G7" s="889">
        <v>20828.5</v>
      </c>
      <c r="H7" s="832">
        <v>145358</v>
      </c>
      <c r="I7" s="889">
        <v>17479.099999999999</v>
      </c>
      <c r="J7" s="832">
        <v>13414</v>
      </c>
      <c r="K7" s="889">
        <v>1619.5</v>
      </c>
      <c r="L7" s="832">
        <v>16548</v>
      </c>
      <c r="M7" s="889">
        <v>1989.9</v>
      </c>
    </row>
    <row r="8" spans="1:13" ht="18.600000000000001" customHeight="1" x14ac:dyDescent="0.2">
      <c r="A8" s="133" t="s">
        <v>592</v>
      </c>
      <c r="B8" s="1158">
        <v>3564</v>
      </c>
      <c r="C8" s="1151">
        <v>430.3</v>
      </c>
      <c r="D8" s="1158">
        <v>4072</v>
      </c>
      <c r="E8" s="1151">
        <v>489.7</v>
      </c>
      <c r="F8" s="1158">
        <v>2564</v>
      </c>
      <c r="G8" s="1151">
        <v>309.60000000000002</v>
      </c>
      <c r="H8" s="1158">
        <v>4072</v>
      </c>
      <c r="I8" s="1151">
        <v>489.7</v>
      </c>
      <c r="J8" s="1158">
        <v>2814</v>
      </c>
      <c r="K8" s="1151">
        <v>339.7</v>
      </c>
      <c r="L8" s="1158">
        <v>2484</v>
      </c>
      <c r="M8" s="1151">
        <v>298.7</v>
      </c>
    </row>
    <row r="9" spans="1:13" ht="50.45" customHeight="1" x14ac:dyDescent="0.2">
      <c r="A9" s="133" t="s">
        <v>593</v>
      </c>
      <c r="B9" s="1158">
        <v>7245</v>
      </c>
      <c r="C9" s="1151">
        <v>874.7</v>
      </c>
      <c r="D9" s="1158">
        <v>8480</v>
      </c>
      <c r="E9" s="1151">
        <v>1019.7</v>
      </c>
      <c r="F9" s="1158">
        <v>1501</v>
      </c>
      <c r="G9" s="1151">
        <v>181.2</v>
      </c>
      <c r="H9" s="1158">
        <v>2157</v>
      </c>
      <c r="I9" s="1151">
        <v>259.39999999999998</v>
      </c>
      <c r="J9" s="1158">
        <v>4423</v>
      </c>
      <c r="K9" s="1151">
        <v>534</v>
      </c>
      <c r="L9" s="1158">
        <v>5426</v>
      </c>
      <c r="M9" s="1151">
        <v>652.5</v>
      </c>
    </row>
    <row r="10" spans="1:13" ht="18.600000000000001" customHeight="1" x14ac:dyDescent="0.2">
      <c r="A10" s="133" t="s">
        <v>594</v>
      </c>
      <c r="B10" s="1158">
        <v>5170</v>
      </c>
      <c r="C10" s="1151">
        <v>624.20000000000005</v>
      </c>
      <c r="D10" s="1158">
        <v>6699</v>
      </c>
      <c r="E10" s="1151">
        <v>805.5</v>
      </c>
      <c r="F10" s="1158">
        <v>722</v>
      </c>
      <c r="G10" s="1151">
        <v>87.2</v>
      </c>
      <c r="H10" s="1158">
        <v>626</v>
      </c>
      <c r="I10" s="1151">
        <v>75.3</v>
      </c>
      <c r="J10" s="1158">
        <v>3877</v>
      </c>
      <c r="K10" s="1151">
        <v>468.1</v>
      </c>
      <c r="L10" s="1158">
        <v>5148</v>
      </c>
      <c r="M10" s="1151">
        <v>619</v>
      </c>
    </row>
    <row r="11" spans="1:13" ht="18.600000000000001" customHeight="1" x14ac:dyDescent="0.2">
      <c r="A11" s="130" t="s">
        <v>482</v>
      </c>
      <c r="B11" s="832">
        <v>79582</v>
      </c>
      <c r="C11" s="889">
        <v>9608.2999999999993</v>
      </c>
      <c r="D11" s="832">
        <v>107374</v>
      </c>
      <c r="E11" s="889">
        <v>12911.6</v>
      </c>
      <c r="F11" s="832">
        <v>25521</v>
      </c>
      <c r="G11" s="889">
        <v>3081.3</v>
      </c>
      <c r="H11" s="832">
        <v>39055</v>
      </c>
      <c r="I11" s="889">
        <v>4696.3</v>
      </c>
      <c r="J11" s="832">
        <v>16498</v>
      </c>
      <c r="K11" s="889">
        <v>1991.9</v>
      </c>
      <c r="L11" s="832">
        <v>24345</v>
      </c>
      <c r="M11" s="889">
        <v>2927.5</v>
      </c>
    </row>
    <row r="12" spans="1:13" ht="25.15" customHeight="1" x14ac:dyDescent="0.2">
      <c r="A12" s="128" t="s">
        <v>595</v>
      </c>
      <c r="B12" s="1158">
        <v>3599</v>
      </c>
      <c r="C12" s="1151">
        <v>434.5</v>
      </c>
      <c r="D12" s="1158">
        <v>4273</v>
      </c>
      <c r="E12" s="1151">
        <v>513.79999999999995</v>
      </c>
      <c r="F12" s="1158">
        <v>657</v>
      </c>
      <c r="G12" s="1151">
        <v>79.3</v>
      </c>
      <c r="H12" s="1158">
        <v>664</v>
      </c>
      <c r="I12" s="1151">
        <v>79.8</v>
      </c>
      <c r="J12" s="1158">
        <v>3046</v>
      </c>
      <c r="K12" s="1151">
        <v>367.8</v>
      </c>
      <c r="L12" s="1158">
        <v>3336</v>
      </c>
      <c r="M12" s="1151">
        <v>401.2</v>
      </c>
    </row>
    <row r="13" spans="1:13" ht="18.600000000000001" customHeight="1" x14ac:dyDescent="0.2">
      <c r="A13" s="133" t="s">
        <v>596</v>
      </c>
      <c r="B13" s="1158">
        <v>2404</v>
      </c>
      <c r="C13" s="1151">
        <v>290.2</v>
      </c>
      <c r="D13" s="1158">
        <v>4175</v>
      </c>
      <c r="E13" s="1151">
        <v>502</v>
      </c>
      <c r="F13" s="1158">
        <v>579</v>
      </c>
      <c r="G13" s="1151">
        <v>69.900000000000006</v>
      </c>
      <c r="H13" s="1158">
        <v>733</v>
      </c>
      <c r="I13" s="1151">
        <v>88.1</v>
      </c>
      <c r="J13" s="1158">
        <v>1163</v>
      </c>
      <c r="K13" s="1151">
        <v>140.4</v>
      </c>
      <c r="L13" s="1158">
        <v>1176</v>
      </c>
      <c r="M13" s="1151">
        <v>141.4</v>
      </c>
    </row>
    <row r="14" spans="1:13" ht="18.600000000000001" customHeight="1" x14ac:dyDescent="0.2">
      <c r="A14" s="133" t="s">
        <v>597</v>
      </c>
      <c r="B14" s="1158">
        <v>3292</v>
      </c>
      <c r="C14" s="1151">
        <v>397.5</v>
      </c>
      <c r="D14" s="1158">
        <v>4324</v>
      </c>
      <c r="E14" s="1151">
        <v>520</v>
      </c>
      <c r="F14" s="1158">
        <v>1196</v>
      </c>
      <c r="G14" s="1151">
        <v>144.4</v>
      </c>
      <c r="H14" s="1158">
        <v>1229</v>
      </c>
      <c r="I14" s="1151">
        <v>147.80000000000001</v>
      </c>
      <c r="J14" s="1158">
        <v>2141</v>
      </c>
      <c r="K14" s="1151">
        <v>258.5</v>
      </c>
      <c r="L14" s="1158">
        <v>2866</v>
      </c>
      <c r="M14" s="1151">
        <v>344.6</v>
      </c>
    </row>
    <row r="15" spans="1:13" ht="29.25" customHeight="1" x14ac:dyDescent="0.2">
      <c r="A15" s="130" t="s">
        <v>483</v>
      </c>
      <c r="B15" s="832">
        <v>35523</v>
      </c>
      <c r="C15" s="889">
        <v>4288.8</v>
      </c>
      <c r="D15" s="832">
        <v>37880</v>
      </c>
      <c r="E15" s="889">
        <v>4555</v>
      </c>
      <c r="F15" s="832">
        <v>25000</v>
      </c>
      <c r="G15" s="889">
        <v>3018.4</v>
      </c>
      <c r="H15" s="832">
        <v>26628</v>
      </c>
      <c r="I15" s="889">
        <v>3202</v>
      </c>
      <c r="J15" s="832">
        <v>1886</v>
      </c>
      <c r="K15" s="889">
        <v>227.7</v>
      </c>
      <c r="L15" s="832">
        <v>2617</v>
      </c>
      <c r="M15" s="889">
        <v>314.7</v>
      </c>
    </row>
    <row r="16" spans="1:13" ht="42.75" customHeight="1" x14ac:dyDescent="0.2">
      <c r="A16" s="130" t="s">
        <v>484</v>
      </c>
      <c r="B16" s="832">
        <v>102107</v>
      </c>
      <c r="C16" s="889">
        <v>12327.8</v>
      </c>
      <c r="D16" s="832">
        <v>123087</v>
      </c>
      <c r="E16" s="889">
        <v>14801.1</v>
      </c>
      <c r="F16" s="832">
        <v>45666</v>
      </c>
      <c r="G16" s="889">
        <v>5513.5</v>
      </c>
      <c r="H16" s="832">
        <v>48001</v>
      </c>
      <c r="I16" s="889">
        <v>5772.1</v>
      </c>
      <c r="J16" s="832">
        <v>10690</v>
      </c>
      <c r="K16" s="889">
        <v>1290.5999999999999</v>
      </c>
      <c r="L16" s="832">
        <v>14236</v>
      </c>
      <c r="M16" s="889">
        <v>1711.9</v>
      </c>
    </row>
    <row r="17" spans="1:15" ht="25.5" customHeight="1" x14ac:dyDescent="0.2">
      <c r="A17" s="130" t="s">
        <v>485</v>
      </c>
      <c r="B17" s="832">
        <v>78407</v>
      </c>
      <c r="C17" s="889">
        <v>9466.4</v>
      </c>
      <c r="D17" s="832">
        <v>78437</v>
      </c>
      <c r="E17" s="889">
        <v>9432</v>
      </c>
      <c r="F17" s="832">
        <v>32911</v>
      </c>
      <c r="G17" s="889">
        <v>3973.5</v>
      </c>
      <c r="H17" s="832">
        <v>30773</v>
      </c>
      <c r="I17" s="889">
        <v>3700.4</v>
      </c>
      <c r="J17" s="832">
        <v>26268</v>
      </c>
      <c r="K17" s="889">
        <v>3171.4</v>
      </c>
      <c r="L17" s="832">
        <v>17345</v>
      </c>
      <c r="M17" s="889">
        <v>2085.6999999999998</v>
      </c>
    </row>
    <row r="18" spans="1:15" ht="27" customHeight="1" x14ac:dyDescent="0.2">
      <c r="A18" s="130" t="s">
        <v>610</v>
      </c>
      <c r="B18" s="832">
        <v>11293</v>
      </c>
      <c r="C18" s="889">
        <v>4664</v>
      </c>
      <c r="D18" s="832">
        <v>12644</v>
      </c>
      <c r="E18" s="889">
        <v>5233.8</v>
      </c>
      <c r="F18" s="832">
        <v>6940</v>
      </c>
      <c r="G18" s="889">
        <v>2866.2</v>
      </c>
      <c r="H18" s="832">
        <v>6712</v>
      </c>
      <c r="I18" s="889">
        <v>2778.3</v>
      </c>
      <c r="J18" s="832">
        <v>2638</v>
      </c>
      <c r="K18" s="889">
        <v>1089.5</v>
      </c>
      <c r="L18" s="832">
        <v>2434</v>
      </c>
      <c r="M18" s="889">
        <v>1007.5</v>
      </c>
    </row>
    <row r="19" spans="1:15" ht="18.600000000000001" customHeight="1" x14ac:dyDescent="0.2">
      <c r="A19" s="130" t="s">
        <v>487</v>
      </c>
      <c r="B19" s="832">
        <v>864</v>
      </c>
      <c r="C19" s="889">
        <v>104.3</v>
      </c>
      <c r="D19" s="832">
        <v>1158</v>
      </c>
      <c r="E19" s="889">
        <v>139.19999999999999</v>
      </c>
      <c r="F19" s="832">
        <v>0</v>
      </c>
      <c r="G19" s="889">
        <v>0</v>
      </c>
      <c r="H19" s="832">
        <v>161</v>
      </c>
      <c r="I19" s="889">
        <v>19.399999999999999</v>
      </c>
      <c r="J19" s="832">
        <v>523</v>
      </c>
      <c r="K19" s="889">
        <v>63.1</v>
      </c>
      <c r="L19" s="832">
        <v>716</v>
      </c>
      <c r="M19" s="889">
        <v>86.1</v>
      </c>
      <c r="N19" s="384"/>
      <c r="O19" s="384"/>
    </row>
    <row r="20" spans="1:15" ht="18.600000000000001" customHeight="1" x14ac:dyDescent="0.2">
      <c r="A20" s="130" t="s">
        <v>600</v>
      </c>
      <c r="B20" s="832">
        <v>33825</v>
      </c>
      <c r="C20" s="889">
        <v>4083.8</v>
      </c>
      <c r="D20" s="832">
        <v>34344</v>
      </c>
      <c r="E20" s="889">
        <v>4129.8</v>
      </c>
      <c r="F20" s="832">
        <v>33825</v>
      </c>
      <c r="G20" s="889">
        <v>4083.8</v>
      </c>
      <c r="H20" s="832">
        <v>34344</v>
      </c>
      <c r="I20" s="889">
        <v>4129.8</v>
      </c>
      <c r="J20" s="832">
        <v>564</v>
      </c>
      <c r="K20" s="889">
        <v>68.099999999999994</v>
      </c>
      <c r="L20" s="832">
        <v>1237</v>
      </c>
      <c r="M20" s="889">
        <v>148.69999999999999</v>
      </c>
    </row>
    <row r="21" spans="1:15" ht="18.600000000000001" customHeight="1" x14ac:dyDescent="0.2">
      <c r="A21" s="130" t="s">
        <v>490</v>
      </c>
      <c r="B21" s="832">
        <v>23483</v>
      </c>
      <c r="C21" s="889">
        <v>2835.2</v>
      </c>
      <c r="D21" s="832">
        <v>6776</v>
      </c>
      <c r="E21" s="889">
        <v>814.8</v>
      </c>
      <c r="F21" s="832">
        <v>23483</v>
      </c>
      <c r="G21" s="889">
        <v>2835.2</v>
      </c>
      <c r="H21" s="832">
        <v>6776</v>
      </c>
      <c r="I21" s="889">
        <v>814.8</v>
      </c>
      <c r="J21" s="832">
        <v>5300</v>
      </c>
      <c r="K21" s="889">
        <v>639.9</v>
      </c>
      <c r="L21" s="832">
        <v>2460</v>
      </c>
      <c r="M21" s="889">
        <v>295.8</v>
      </c>
    </row>
    <row r="22" spans="1:15" ht="22.9" customHeight="1" x14ac:dyDescent="0.2">
      <c r="A22" s="130" t="s">
        <v>64</v>
      </c>
      <c r="B22" s="833">
        <v>1086111</v>
      </c>
      <c r="C22" s="834">
        <v>131130.9</v>
      </c>
      <c r="D22" s="833">
        <v>1168725</v>
      </c>
      <c r="E22" s="834">
        <v>140537.79999999999</v>
      </c>
      <c r="F22" s="833">
        <v>499118</v>
      </c>
      <c r="G22" s="834">
        <v>60260.7</v>
      </c>
      <c r="H22" s="833">
        <v>487823</v>
      </c>
      <c r="I22" s="834">
        <v>58660.1</v>
      </c>
      <c r="J22" s="833">
        <v>363264</v>
      </c>
      <c r="K22" s="834">
        <v>43858.400000000001</v>
      </c>
      <c r="L22" s="833">
        <v>398180</v>
      </c>
      <c r="M22" s="834">
        <v>47880.7</v>
      </c>
    </row>
    <row r="23" spans="1:15" ht="21" customHeight="1" x14ac:dyDescent="0.2">
      <c r="A23" s="1410" t="s">
        <v>611</v>
      </c>
      <c r="B23" s="1410"/>
      <c r="C23" s="1410"/>
      <c r="D23" s="1410"/>
      <c r="E23" s="1410"/>
      <c r="F23" s="1410"/>
      <c r="G23" s="1410"/>
      <c r="H23" s="1410"/>
      <c r="I23" s="1410"/>
      <c r="J23" s="1410"/>
      <c r="K23" s="1410"/>
      <c r="L23" s="1410"/>
      <c r="M23" s="1410"/>
    </row>
  </sheetData>
  <mergeCells count="14">
    <mergeCell ref="F5:G5"/>
    <mergeCell ref="L5:M5"/>
    <mergeCell ref="J5:K5"/>
    <mergeCell ref="A23:M23"/>
    <mergeCell ref="A1:M1"/>
    <mergeCell ref="A2:M2"/>
    <mergeCell ref="K3:M3"/>
    <mergeCell ref="A4:A6"/>
    <mergeCell ref="B4:E4"/>
    <mergeCell ref="F4:I4"/>
    <mergeCell ref="J4:M4"/>
    <mergeCell ref="D5:E5"/>
    <mergeCell ref="B5:C5"/>
    <mergeCell ref="H5:I5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P20" sqref="P20"/>
    </sheetView>
  </sheetViews>
  <sheetFormatPr defaultColWidth="8.85546875" defaultRowHeight="12.75" x14ac:dyDescent="0.2"/>
  <cols>
    <col min="1" max="1" width="35.5703125" style="121" customWidth="1"/>
    <col min="2" max="2" width="8" style="121" customWidth="1"/>
    <col min="3" max="3" width="8.42578125" style="121" customWidth="1"/>
    <col min="4" max="4" width="8.140625" style="121" customWidth="1"/>
    <col min="5" max="5" width="8.42578125" style="121" customWidth="1"/>
    <col min="6" max="6" width="8.5703125" style="121" customWidth="1"/>
    <col min="7" max="7" width="8.42578125" style="121" customWidth="1"/>
    <col min="8" max="8" width="8.85546875" style="121" customWidth="1"/>
    <col min="9" max="9" width="8.42578125" style="121" customWidth="1"/>
    <col min="10" max="10" width="8.28515625" style="121" customWidth="1"/>
    <col min="11" max="11" width="8.42578125" style="121" customWidth="1"/>
    <col min="12" max="12" width="8.28515625" style="121" customWidth="1"/>
    <col min="13" max="13" width="8.42578125" style="121" customWidth="1"/>
    <col min="14" max="16384" width="8.85546875" style="121"/>
  </cols>
  <sheetData>
    <row r="1" spans="1:13" s="110" customFormat="1" ht="20.45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s="110" customFormat="1" ht="23.45" customHeight="1" x14ac:dyDescent="0.2">
      <c r="A2" s="1411" t="s">
        <v>1828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s="117" customFormat="1" ht="25.15" customHeight="1" x14ac:dyDescent="0.2">
      <c r="A3" s="1406" t="s">
        <v>574</v>
      </c>
      <c r="B3" s="1413" t="s">
        <v>612</v>
      </c>
      <c r="C3" s="1414"/>
      <c r="D3" s="1414"/>
      <c r="E3" s="1415"/>
      <c r="F3" s="1413" t="s">
        <v>567</v>
      </c>
      <c r="G3" s="1414"/>
      <c r="H3" s="1414"/>
      <c r="I3" s="1415"/>
      <c r="J3" s="1413" t="s">
        <v>568</v>
      </c>
      <c r="K3" s="1414"/>
      <c r="L3" s="1414"/>
      <c r="M3" s="1415"/>
    </row>
    <row r="4" spans="1:13" s="117" customFormat="1" ht="14.45" customHeight="1" x14ac:dyDescent="0.2">
      <c r="A4" s="1406"/>
      <c r="B4" s="1408">
        <v>2023</v>
      </c>
      <c r="C4" s="1409"/>
      <c r="D4" s="1408">
        <v>2024</v>
      </c>
      <c r="E4" s="1409"/>
      <c r="F4" s="1408">
        <v>2023</v>
      </c>
      <c r="G4" s="1409"/>
      <c r="H4" s="1408">
        <v>2024</v>
      </c>
      <c r="I4" s="1409"/>
      <c r="J4" s="1408">
        <v>2023</v>
      </c>
      <c r="K4" s="1409"/>
      <c r="L4" s="1408">
        <v>2024</v>
      </c>
      <c r="M4" s="1409"/>
    </row>
    <row r="5" spans="1:13" s="117" customFormat="1" ht="35.25" customHeight="1" x14ac:dyDescent="0.2">
      <c r="A5" s="1406"/>
      <c r="B5" s="118" t="s">
        <v>613</v>
      </c>
      <c r="C5" s="118" t="s">
        <v>1917</v>
      </c>
      <c r="D5" s="118" t="s">
        <v>613</v>
      </c>
      <c r="E5" s="118" t="s">
        <v>1917</v>
      </c>
      <c r="F5" s="118" t="s">
        <v>613</v>
      </c>
      <c r="G5" s="118" t="s">
        <v>1917</v>
      </c>
      <c r="H5" s="118" t="s">
        <v>613</v>
      </c>
      <c r="I5" s="118" t="s">
        <v>1917</v>
      </c>
      <c r="J5" s="118" t="s">
        <v>613</v>
      </c>
      <c r="K5" s="118" t="s">
        <v>1917</v>
      </c>
      <c r="L5" s="118" t="s">
        <v>613</v>
      </c>
      <c r="M5" s="118" t="s">
        <v>1917</v>
      </c>
    </row>
    <row r="6" spans="1:13" ht="36.6" customHeight="1" x14ac:dyDescent="0.2">
      <c r="A6" s="130" t="s">
        <v>454</v>
      </c>
      <c r="B6" s="835">
        <v>27279</v>
      </c>
      <c r="C6" s="889">
        <v>13366.9</v>
      </c>
      <c r="D6" s="835">
        <v>25619</v>
      </c>
      <c r="E6" s="889">
        <v>12663.6</v>
      </c>
      <c r="F6" s="835">
        <v>23383</v>
      </c>
      <c r="G6" s="889">
        <v>11457.9</v>
      </c>
      <c r="H6" s="835">
        <v>24605</v>
      </c>
      <c r="I6" s="889">
        <v>12162.3</v>
      </c>
      <c r="J6" s="835">
        <v>1864</v>
      </c>
      <c r="K6" s="889">
        <v>913.4</v>
      </c>
      <c r="L6" s="835">
        <v>1169</v>
      </c>
      <c r="M6" s="889">
        <v>577.79999999999995</v>
      </c>
    </row>
    <row r="7" spans="1:13" ht="24.6" customHeight="1" x14ac:dyDescent="0.2">
      <c r="A7" s="130" t="s">
        <v>576</v>
      </c>
      <c r="B7" s="835">
        <v>3970</v>
      </c>
      <c r="C7" s="889">
        <v>1945.3</v>
      </c>
      <c r="D7" s="835">
        <v>4050</v>
      </c>
      <c r="E7" s="889">
        <v>2001.9</v>
      </c>
      <c r="F7" s="835">
        <v>2337</v>
      </c>
      <c r="G7" s="889">
        <v>1145.2</v>
      </c>
      <c r="H7" s="835">
        <v>2270</v>
      </c>
      <c r="I7" s="889">
        <v>1122.0999999999999</v>
      </c>
      <c r="J7" s="835">
        <v>1257</v>
      </c>
      <c r="K7" s="889">
        <v>615.9</v>
      </c>
      <c r="L7" s="835">
        <v>1202</v>
      </c>
      <c r="M7" s="889">
        <v>594.20000000000005</v>
      </c>
    </row>
    <row r="8" spans="1:13" ht="24.6" customHeight="1" x14ac:dyDescent="0.2">
      <c r="A8" s="128" t="s">
        <v>577</v>
      </c>
      <c r="B8" s="1159">
        <v>264</v>
      </c>
      <c r="C8" s="1151">
        <v>129.4</v>
      </c>
      <c r="D8" s="1159">
        <v>300</v>
      </c>
      <c r="E8" s="1151">
        <v>148.30000000000001</v>
      </c>
      <c r="F8" s="1159">
        <v>40</v>
      </c>
      <c r="G8" s="1151">
        <v>19.600000000000001</v>
      </c>
      <c r="H8" s="1159">
        <v>41</v>
      </c>
      <c r="I8" s="1151">
        <v>20.3</v>
      </c>
      <c r="J8" s="1159">
        <v>235</v>
      </c>
      <c r="K8" s="1151">
        <v>115.2</v>
      </c>
      <c r="L8" s="1159">
        <v>251</v>
      </c>
      <c r="M8" s="1151">
        <v>124.1</v>
      </c>
    </row>
    <row r="9" spans="1:13" ht="45.75" customHeight="1" x14ac:dyDescent="0.2">
      <c r="A9" s="130" t="s">
        <v>578</v>
      </c>
      <c r="B9" s="835">
        <v>2390</v>
      </c>
      <c r="C9" s="889">
        <v>1171.0999999999999</v>
      </c>
      <c r="D9" s="835">
        <v>2531</v>
      </c>
      <c r="E9" s="889">
        <v>1251.0999999999999</v>
      </c>
      <c r="F9" s="835">
        <v>1215</v>
      </c>
      <c r="G9" s="889">
        <v>595.4</v>
      </c>
      <c r="H9" s="835">
        <v>1137</v>
      </c>
      <c r="I9" s="889">
        <v>562</v>
      </c>
      <c r="J9" s="835">
        <v>1221</v>
      </c>
      <c r="K9" s="889">
        <v>598.29999999999995</v>
      </c>
      <c r="L9" s="835">
        <v>1487</v>
      </c>
      <c r="M9" s="889">
        <v>735</v>
      </c>
    </row>
    <row r="10" spans="1:13" ht="37.15" customHeight="1" x14ac:dyDescent="0.2">
      <c r="A10" s="130" t="s">
        <v>579</v>
      </c>
      <c r="B10" s="835">
        <v>6893</v>
      </c>
      <c r="C10" s="889">
        <v>3377.6</v>
      </c>
      <c r="D10" s="835">
        <v>7641</v>
      </c>
      <c r="E10" s="889">
        <v>3777</v>
      </c>
      <c r="F10" s="835">
        <v>2721</v>
      </c>
      <c r="G10" s="889">
        <v>1333.3</v>
      </c>
      <c r="H10" s="835">
        <v>3414</v>
      </c>
      <c r="I10" s="889">
        <v>1687.6</v>
      </c>
      <c r="J10" s="835">
        <v>4178</v>
      </c>
      <c r="K10" s="889">
        <v>2047.3</v>
      </c>
      <c r="L10" s="835">
        <v>5729</v>
      </c>
      <c r="M10" s="889">
        <v>2831.9</v>
      </c>
    </row>
    <row r="11" spans="1:13" ht="22.9" customHeight="1" x14ac:dyDescent="0.2">
      <c r="A11" s="128" t="s">
        <v>580</v>
      </c>
      <c r="B11" s="1159">
        <v>539</v>
      </c>
      <c r="C11" s="1151">
        <v>264.10000000000002</v>
      </c>
      <c r="D11" s="1159">
        <v>516</v>
      </c>
      <c r="E11" s="1151">
        <v>255.1</v>
      </c>
      <c r="F11" s="1159">
        <v>64</v>
      </c>
      <c r="G11" s="1151">
        <v>31.4</v>
      </c>
      <c r="H11" s="1159">
        <v>46</v>
      </c>
      <c r="I11" s="1151">
        <v>22.7</v>
      </c>
      <c r="J11" s="1159">
        <v>466</v>
      </c>
      <c r="K11" s="1151">
        <v>228.3</v>
      </c>
      <c r="L11" s="1159">
        <v>472</v>
      </c>
      <c r="M11" s="1151">
        <v>233.3</v>
      </c>
    </row>
    <row r="12" spans="1:13" ht="22.9" customHeight="1" x14ac:dyDescent="0.2">
      <c r="A12" s="128" t="s">
        <v>581</v>
      </c>
      <c r="B12" s="1159">
        <v>521</v>
      </c>
      <c r="C12" s="1151">
        <v>255.3</v>
      </c>
      <c r="D12" s="1159">
        <v>489</v>
      </c>
      <c r="E12" s="1151">
        <v>241.7</v>
      </c>
      <c r="F12" s="1159">
        <v>61</v>
      </c>
      <c r="G12" s="1151">
        <v>29.9</v>
      </c>
      <c r="H12" s="1159">
        <v>44</v>
      </c>
      <c r="I12" s="1151">
        <v>21.7</v>
      </c>
      <c r="J12" s="1159">
        <v>448</v>
      </c>
      <c r="K12" s="1151">
        <v>219.5</v>
      </c>
      <c r="L12" s="1159">
        <v>451</v>
      </c>
      <c r="M12" s="1151">
        <v>222.9</v>
      </c>
    </row>
    <row r="13" spans="1:13" ht="22.9" customHeight="1" x14ac:dyDescent="0.2">
      <c r="A13" s="128" t="s">
        <v>582</v>
      </c>
      <c r="B13" s="1159">
        <v>3</v>
      </c>
      <c r="C13" s="1151">
        <v>1.5</v>
      </c>
      <c r="D13" s="1159">
        <v>5</v>
      </c>
      <c r="E13" s="1151">
        <v>2.5</v>
      </c>
      <c r="F13" s="1161">
        <v>0</v>
      </c>
      <c r="G13" s="1151">
        <v>0</v>
      </c>
      <c r="H13" s="1161">
        <v>0</v>
      </c>
      <c r="I13" s="1151">
        <v>0</v>
      </c>
      <c r="J13" s="1159">
        <v>3</v>
      </c>
      <c r="K13" s="1151">
        <v>1.5</v>
      </c>
      <c r="L13" s="1159">
        <v>4</v>
      </c>
      <c r="M13" s="1151">
        <v>2</v>
      </c>
    </row>
    <row r="14" spans="1:13" ht="24" customHeight="1" x14ac:dyDescent="0.2">
      <c r="A14" s="130" t="s">
        <v>583</v>
      </c>
      <c r="B14" s="835">
        <v>5751</v>
      </c>
      <c r="C14" s="889">
        <v>2818</v>
      </c>
      <c r="D14" s="835">
        <v>4979</v>
      </c>
      <c r="E14" s="889">
        <v>2461.1</v>
      </c>
      <c r="F14" s="836">
        <v>430</v>
      </c>
      <c r="G14" s="889">
        <v>210.7</v>
      </c>
      <c r="H14" s="836">
        <v>620</v>
      </c>
      <c r="I14" s="889">
        <v>306.5</v>
      </c>
      <c r="J14" s="835">
        <v>1272</v>
      </c>
      <c r="K14" s="889">
        <v>623.29999999999995</v>
      </c>
      <c r="L14" s="835">
        <v>1206</v>
      </c>
      <c r="M14" s="889">
        <v>596.1</v>
      </c>
    </row>
    <row r="15" spans="1:13" ht="24" customHeight="1" x14ac:dyDescent="0.2">
      <c r="A15" s="130" t="s">
        <v>464</v>
      </c>
      <c r="B15" s="835">
        <v>12936</v>
      </c>
      <c r="C15" s="889">
        <v>6338.8</v>
      </c>
      <c r="D15" s="835">
        <v>12694</v>
      </c>
      <c r="E15" s="889">
        <v>6274.7</v>
      </c>
      <c r="F15" s="835">
        <v>5759</v>
      </c>
      <c r="G15" s="889">
        <v>2822</v>
      </c>
      <c r="H15" s="835">
        <v>4945</v>
      </c>
      <c r="I15" s="889">
        <v>2444.3000000000002</v>
      </c>
      <c r="J15" s="835">
        <v>4266</v>
      </c>
      <c r="K15" s="889">
        <v>2090.4</v>
      </c>
      <c r="L15" s="835">
        <v>4554</v>
      </c>
      <c r="M15" s="889">
        <v>2251.1</v>
      </c>
    </row>
    <row r="16" spans="1:13" ht="30" customHeight="1" x14ac:dyDescent="0.2">
      <c r="A16" s="130" t="s">
        <v>584</v>
      </c>
      <c r="B16" s="835">
        <v>24061</v>
      </c>
      <c r="C16" s="889">
        <v>11790.1</v>
      </c>
      <c r="D16" s="835">
        <v>26117</v>
      </c>
      <c r="E16" s="889">
        <v>12909.7</v>
      </c>
      <c r="F16" s="835">
        <v>9505</v>
      </c>
      <c r="G16" s="889">
        <v>4657.5</v>
      </c>
      <c r="H16" s="835">
        <v>9871</v>
      </c>
      <c r="I16" s="889">
        <v>4879.3</v>
      </c>
      <c r="J16" s="835">
        <v>11611</v>
      </c>
      <c r="K16" s="889">
        <v>5689.5</v>
      </c>
      <c r="L16" s="835">
        <v>14586</v>
      </c>
      <c r="M16" s="889">
        <v>7209.9</v>
      </c>
    </row>
    <row r="17" spans="1:13" ht="29.25" customHeight="1" x14ac:dyDescent="0.2">
      <c r="A17" s="130" t="s">
        <v>469</v>
      </c>
      <c r="B17" s="835">
        <v>7527</v>
      </c>
      <c r="C17" s="889">
        <v>3688.3</v>
      </c>
      <c r="D17" s="835">
        <v>8708</v>
      </c>
      <c r="E17" s="889">
        <v>4304.3999999999996</v>
      </c>
      <c r="F17" s="835">
        <v>6640</v>
      </c>
      <c r="G17" s="889">
        <v>3253.7</v>
      </c>
      <c r="H17" s="835">
        <v>7402</v>
      </c>
      <c r="I17" s="889">
        <v>3658.8</v>
      </c>
      <c r="J17" s="836">
        <v>577</v>
      </c>
      <c r="K17" s="889">
        <v>282.7</v>
      </c>
      <c r="L17" s="836">
        <v>780</v>
      </c>
      <c r="M17" s="889">
        <v>385.6</v>
      </c>
    </row>
    <row r="18" spans="1:13" ht="23.25" customHeight="1" x14ac:dyDescent="0.2">
      <c r="A18" s="130" t="s">
        <v>470</v>
      </c>
      <c r="B18" s="835">
        <v>3204</v>
      </c>
      <c r="C18" s="889">
        <v>1570</v>
      </c>
      <c r="D18" s="835">
        <v>3177</v>
      </c>
      <c r="E18" s="889">
        <v>1570.4</v>
      </c>
      <c r="F18" s="835">
        <v>1569</v>
      </c>
      <c r="G18" s="889">
        <v>768.8</v>
      </c>
      <c r="H18" s="835">
        <v>1585</v>
      </c>
      <c r="I18" s="889">
        <v>783.5</v>
      </c>
      <c r="J18" s="835">
        <v>1989</v>
      </c>
      <c r="K18" s="889">
        <v>974.6</v>
      </c>
      <c r="L18" s="835">
        <v>2087</v>
      </c>
      <c r="M18" s="889">
        <v>1031.5999999999999</v>
      </c>
    </row>
    <row r="19" spans="1:13" ht="21.6" customHeight="1" x14ac:dyDescent="0.2">
      <c r="A19" s="128" t="s">
        <v>614</v>
      </c>
      <c r="B19" s="1159">
        <v>3</v>
      </c>
      <c r="C19" s="1160">
        <v>1.5</v>
      </c>
      <c r="D19" s="1159">
        <v>4</v>
      </c>
      <c r="E19" s="1160">
        <v>2</v>
      </c>
      <c r="F19" s="1159">
        <v>3</v>
      </c>
      <c r="G19" s="1160">
        <v>1.5</v>
      </c>
      <c r="H19" s="1159">
        <v>1</v>
      </c>
      <c r="I19" s="1160">
        <v>0.5</v>
      </c>
      <c r="J19" s="1159">
        <v>0</v>
      </c>
      <c r="K19" s="1160">
        <v>0</v>
      </c>
      <c r="L19" s="1159">
        <v>3</v>
      </c>
      <c r="M19" s="1160">
        <v>1.5</v>
      </c>
    </row>
    <row r="20" spans="1:13" ht="24.6" customHeight="1" x14ac:dyDescent="0.2">
      <c r="A20" s="128" t="s">
        <v>615</v>
      </c>
      <c r="B20" s="1163">
        <v>3</v>
      </c>
      <c r="C20" s="1160">
        <v>1.5</v>
      </c>
      <c r="D20" s="1163">
        <v>1</v>
      </c>
      <c r="E20" s="1160">
        <v>0.5</v>
      </c>
      <c r="F20" s="1163">
        <v>3</v>
      </c>
      <c r="G20" s="1160">
        <v>1.5</v>
      </c>
      <c r="H20" s="1163">
        <v>1</v>
      </c>
      <c r="I20" s="1160">
        <v>0.5</v>
      </c>
      <c r="J20" s="1164">
        <v>0</v>
      </c>
      <c r="K20" s="1160">
        <v>0</v>
      </c>
      <c r="L20" s="1164">
        <v>1</v>
      </c>
      <c r="M20" s="1160">
        <v>0.5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4"/>
  <sheetViews>
    <sheetView zoomScaleNormal="100" workbookViewId="0">
      <selection activeCell="C7" sqref="C7"/>
    </sheetView>
  </sheetViews>
  <sheetFormatPr defaultColWidth="8.85546875" defaultRowHeight="12.75" x14ac:dyDescent="0.2"/>
  <cols>
    <col min="1" max="1" width="35.7109375" style="121" customWidth="1"/>
    <col min="2" max="2" width="8.28515625" style="121" customWidth="1"/>
    <col min="3" max="3" width="10.85546875" style="121" customWidth="1"/>
    <col min="4" max="4" width="8.28515625" style="121" customWidth="1"/>
    <col min="5" max="5" width="10.7109375" style="121" customWidth="1"/>
    <col min="6" max="6" width="8.28515625" style="121" customWidth="1"/>
    <col min="7" max="7" width="10.28515625" style="121" customWidth="1"/>
    <col min="8" max="8" width="8.28515625" style="121" customWidth="1"/>
    <col min="9" max="9" width="11.28515625" style="121" customWidth="1"/>
    <col min="10" max="10" width="8.28515625" style="121" customWidth="1"/>
    <col min="11" max="11" width="9.85546875" style="121" customWidth="1"/>
    <col min="12" max="12" width="8.28515625" style="121" customWidth="1"/>
    <col min="13" max="13" width="9.5703125" style="121" customWidth="1"/>
    <col min="14" max="16384" width="8.85546875" style="121"/>
  </cols>
  <sheetData>
    <row r="1" spans="1:13" s="110" customFormat="1" ht="24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s="110" customFormat="1" ht="24" customHeight="1" x14ac:dyDescent="0.2">
      <c r="A2" s="1411" t="s">
        <v>1828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s="110" customFormat="1" ht="15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1417" t="s">
        <v>431</v>
      </c>
      <c r="L3" s="1417"/>
      <c r="M3" s="1417"/>
    </row>
    <row r="4" spans="1:13" s="117" customFormat="1" ht="27.6" customHeight="1" x14ac:dyDescent="0.2">
      <c r="A4" s="1406" t="s">
        <v>574</v>
      </c>
      <c r="B4" s="1413" t="s">
        <v>612</v>
      </c>
      <c r="C4" s="1414"/>
      <c r="D4" s="1414"/>
      <c r="E4" s="1415"/>
      <c r="F4" s="1413" t="s">
        <v>567</v>
      </c>
      <c r="G4" s="1414"/>
      <c r="H4" s="1414"/>
      <c r="I4" s="1415"/>
      <c r="J4" s="1413" t="s">
        <v>568</v>
      </c>
      <c r="K4" s="1414"/>
      <c r="L4" s="1414"/>
      <c r="M4" s="1415"/>
    </row>
    <row r="5" spans="1:13" s="117" customFormat="1" ht="14.45" customHeight="1" x14ac:dyDescent="0.2">
      <c r="A5" s="1406"/>
      <c r="B5" s="1408">
        <v>2023</v>
      </c>
      <c r="C5" s="1409"/>
      <c r="D5" s="1408">
        <v>2024</v>
      </c>
      <c r="E5" s="1409"/>
      <c r="F5" s="1408">
        <v>2023</v>
      </c>
      <c r="G5" s="1409"/>
      <c r="H5" s="1408">
        <v>2024</v>
      </c>
      <c r="I5" s="1409"/>
      <c r="J5" s="1408">
        <v>2023</v>
      </c>
      <c r="K5" s="1409"/>
      <c r="L5" s="1408">
        <v>2024</v>
      </c>
      <c r="M5" s="1409"/>
    </row>
    <row r="6" spans="1:13" s="117" customFormat="1" ht="33.6" customHeight="1" x14ac:dyDescent="0.2">
      <c r="A6" s="1406"/>
      <c r="B6" s="118" t="s">
        <v>613</v>
      </c>
      <c r="C6" s="118" t="s">
        <v>1917</v>
      </c>
      <c r="D6" s="118" t="s">
        <v>613</v>
      </c>
      <c r="E6" s="118" t="s">
        <v>1917</v>
      </c>
      <c r="F6" s="118" t="s">
        <v>613</v>
      </c>
      <c r="G6" s="118" t="s">
        <v>1917</v>
      </c>
      <c r="H6" s="118" t="s">
        <v>613</v>
      </c>
      <c r="I6" s="118" t="s">
        <v>1917</v>
      </c>
      <c r="J6" s="118" t="s">
        <v>613</v>
      </c>
      <c r="K6" s="118" t="s">
        <v>1917</v>
      </c>
      <c r="L6" s="118" t="s">
        <v>613</v>
      </c>
      <c r="M6" s="118" t="s">
        <v>1917</v>
      </c>
    </row>
    <row r="7" spans="1:13" ht="16.149999999999999" customHeight="1" x14ac:dyDescent="0.2">
      <c r="A7" s="130" t="s">
        <v>479</v>
      </c>
      <c r="B7" s="835">
        <v>223924</v>
      </c>
      <c r="C7" s="889">
        <v>109724.7</v>
      </c>
      <c r="D7" s="835">
        <v>242634</v>
      </c>
      <c r="E7" s="889">
        <v>119934.8</v>
      </c>
      <c r="F7" s="835">
        <v>200225</v>
      </c>
      <c r="G7" s="889">
        <v>98112</v>
      </c>
      <c r="H7" s="835">
        <v>216508</v>
      </c>
      <c r="I7" s="889">
        <v>107020.6</v>
      </c>
      <c r="J7" s="835">
        <v>4907</v>
      </c>
      <c r="K7" s="889">
        <v>2404.5</v>
      </c>
      <c r="L7" s="835">
        <v>7817</v>
      </c>
      <c r="M7" s="889">
        <v>3864</v>
      </c>
    </row>
    <row r="8" spans="1:13" ht="16.149999999999999" customHeight="1" x14ac:dyDescent="0.2">
      <c r="A8" s="128" t="s">
        <v>592</v>
      </c>
      <c r="B8" s="1165">
        <v>1023</v>
      </c>
      <c r="C8" s="1151">
        <v>501.3</v>
      </c>
      <c r="D8" s="1165">
        <v>2344</v>
      </c>
      <c r="E8" s="1151">
        <v>1158.5999999999999</v>
      </c>
      <c r="F8" s="1165">
        <v>1023</v>
      </c>
      <c r="G8" s="1151">
        <v>501.3</v>
      </c>
      <c r="H8" s="1165">
        <v>2344</v>
      </c>
      <c r="I8" s="1151">
        <v>1158.5999999999999</v>
      </c>
      <c r="J8" s="1165">
        <v>675</v>
      </c>
      <c r="K8" s="1151">
        <v>330.8</v>
      </c>
      <c r="L8" s="1165">
        <v>1690</v>
      </c>
      <c r="M8" s="1151">
        <v>835.4</v>
      </c>
    </row>
    <row r="9" spans="1:13" ht="40.15" customHeight="1" x14ac:dyDescent="0.2">
      <c r="A9" s="128" t="s">
        <v>593</v>
      </c>
      <c r="B9" s="1165">
        <v>74</v>
      </c>
      <c r="C9" s="1151">
        <v>36.299999999999997</v>
      </c>
      <c r="D9" s="1165">
        <v>96</v>
      </c>
      <c r="E9" s="1151">
        <v>47.5</v>
      </c>
      <c r="F9" s="1165">
        <v>21</v>
      </c>
      <c r="G9" s="1151">
        <v>10.3</v>
      </c>
      <c r="H9" s="1165">
        <v>58</v>
      </c>
      <c r="I9" s="1151">
        <v>28.7</v>
      </c>
      <c r="J9" s="1165">
        <v>54</v>
      </c>
      <c r="K9" s="1151">
        <v>26.5</v>
      </c>
      <c r="L9" s="1165">
        <v>42</v>
      </c>
      <c r="M9" s="1151">
        <v>20.8</v>
      </c>
    </row>
    <row r="10" spans="1:13" ht="19.149999999999999" customHeight="1" x14ac:dyDescent="0.2">
      <c r="A10" s="128" t="s">
        <v>594</v>
      </c>
      <c r="B10" s="1165">
        <v>1366</v>
      </c>
      <c r="C10" s="1151">
        <v>669.4</v>
      </c>
      <c r="D10" s="1165">
        <v>1170</v>
      </c>
      <c r="E10" s="1151">
        <v>578.29999999999995</v>
      </c>
      <c r="F10" s="1165">
        <v>131</v>
      </c>
      <c r="G10" s="1151">
        <v>64.2</v>
      </c>
      <c r="H10" s="1165">
        <v>128</v>
      </c>
      <c r="I10" s="1151">
        <v>63.3</v>
      </c>
      <c r="J10" s="1165">
        <v>1049</v>
      </c>
      <c r="K10" s="1151">
        <v>514</v>
      </c>
      <c r="L10" s="1165">
        <v>929</v>
      </c>
      <c r="M10" s="1151">
        <v>459.2</v>
      </c>
    </row>
    <row r="11" spans="1:13" ht="19.149999999999999" customHeight="1" x14ac:dyDescent="0.2">
      <c r="A11" s="130" t="s">
        <v>482</v>
      </c>
      <c r="B11" s="835">
        <v>38269</v>
      </c>
      <c r="C11" s="889">
        <v>18752.099999999999</v>
      </c>
      <c r="D11" s="835">
        <v>38993</v>
      </c>
      <c r="E11" s="889">
        <v>19274.400000000001</v>
      </c>
      <c r="F11" s="835">
        <v>10248</v>
      </c>
      <c r="G11" s="889">
        <v>5021.6000000000004</v>
      </c>
      <c r="H11" s="835">
        <v>14826</v>
      </c>
      <c r="I11" s="889">
        <v>7328.5</v>
      </c>
      <c r="J11" s="835">
        <v>12060</v>
      </c>
      <c r="K11" s="889">
        <v>5909.5</v>
      </c>
      <c r="L11" s="835">
        <v>17890</v>
      </c>
      <c r="M11" s="889">
        <v>8843.1</v>
      </c>
    </row>
    <row r="12" spans="1:13" ht="30" customHeight="1" x14ac:dyDescent="0.2">
      <c r="A12" s="128" t="s">
        <v>616</v>
      </c>
      <c r="B12" s="1165">
        <v>44</v>
      </c>
      <c r="C12" s="1151">
        <v>21.6</v>
      </c>
      <c r="D12" s="1165">
        <v>38</v>
      </c>
      <c r="E12" s="1151">
        <v>18.8</v>
      </c>
      <c r="F12" s="1165">
        <v>23</v>
      </c>
      <c r="G12" s="1151">
        <v>11.3</v>
      </c>
      <c r="H12" s="1165">
        <v>27</v>
      </c>
      <c r="I12" s="1151">
        <v>13.3</v>
      </c>
      <c r="J12" s="1165">
        <v>37</v>
      </c>
      <c r="K12" s="1151">
        <v>18.100000000000001</v>
      </c>
      <c r="L12" s="1165">
        <v>27</v>
      </c>
      <c r="M12" s="1151">
        <v>13.3</v>
      </c>
    </row>
    <row r="13" spans="1:13" ht="16.899999999999999" customHeight="1" x14ac:dyDescent="0.2">
      <c r="A13" s="128" t="s">
        <v>596</v>
      </c>
      <c r="B13" s="1165">
        <v>41</v>
      </c>
      <c r="C13" s="1151">
        <v>20.100000000000001</v>
      </c>
      <c r="D13" s="1165">
        <v>95</v>
      </c>
      <c r="E13" s="1151">
        <v>47</v>
      </c>
      <c r="F13" s="1165">
        <v>18</v>
      </c>
      <c r="G13" s="1151">
        <v>8.8000000000000007</v>
      </c>
      <c r="H13" s="1165">
        <v>32</v>
      </c>
      <c r="I13" s="1151">
        <v>15.8</v>
      </c>
      <c r="J13" s="1165">
        <v>27</v>
      </c>
      <c r="K13" s="1151">
        <v>13.2</v>
      </c>
      <c r="L13" s="1165">
        <v>44</v>
      </c>
      <c r="M13" s="1151">
        <v>21.7</v>
      </c>
    </row>
    <row r="14" spans="1:13" ht="16.899999999999999" customHeight="1" x14ac:dyDescent="0.2">
      <c r="A14" s="128" t="s">
        <v>597</v>
      </c>
      <c r="B14" s="1165">
        <v>13</v>
      </c>
      <c r="C14" s="1151">
        <v>6.4</v>
      </c>
      <c r="D14" s="1165">
        <v>41</v>
      </c>
      <c r="E14" s="1151">
        <v>20.3</v>
      </c>
      <c r="F14" s="1165">
        <v>5</v>
      </c>
      <c r="G14" s="1151">
        <v>2.5</v>
      </c>
      <c r="H14" s="1165">
        <v>33</v>
      </c>
      <c r="I14" s="1151">
        <v>16.3</v>
      </c>
      <c r="J14" s="1165">
        <v>9</v>
      </c>
      <c r="K14" s="1151">
        <v>4.4000000000000004</v>
      </c>
      <c r="L14" s="1165">
        <v>35</v>
      </c>
      <c r="M14" s="1151">
        <v>17.3</v>
      </c>
    </row>
    <row r="15" spans="1:13" ht="27.75" customHeight="1" x14ac:dyDescent="0.2">
      <c r="A15" s="130" t="s">
        <v>483</v>
      </c>
      <c r="B15" s="835">
        <v>17573</v>
      </c>
      <c r="C15" s="889">
        <v>8610.9</v>
      </c>
      <c r="D15" s="835">
        <v>19588</v>
      </c>
      <c r="E15" s="889">
        <v>9682.4</v>
      </c>
      <c r="F15" s="835">
        <v>12789</v>
      </c>
      <c r="G15" s="889">
        <v>6266.7</v>
      </c>
      <c r="H15" s="835">
        <v>14435</v>
      </c>
      <c r="I15" s="889">
        <v>7135.3</v>
      </c>
      <c r="J15" s="835">
        <v>1735</v>
      </c>
      <c r="K15" s="889">
        <v>850.2</v>
      </c>
      <c r="L15" s="835">
        <v>2049</v>
      </c>
      <c r="M15" s="889">
        <v>1012.8</v>
      </c>
    </row>
    <row r="16" spans="1:13" ht="33" customHeight="1" x14ac:dyDescent="0.2">
      <c r="A16" s="130" t="s">
        <v>484</v>
      </c>
      <c r="B16" s="835">
        <v>19705</v>
      </c>
      <c r="C16" s="889">
        <v>9655.6</v>
      </c>
      <c r="D16" s="835">
        <v>19947</v>
      </c>
      <c r="E16" s="889">
        <v>9859.9</v>
      </c>
      <c r="F16" s="835">
        <v>8752</v>
      </c>
      <c r="G16" s="889">
        <v>4288.6000000000004</v>
      </c>
      <c r="H16" s="835">
        <v>9079</v>
      </c>
      <c r="I16" s="889">
        <v>4487.8</v>
      </c>
      <c r="J16" s="835">
        <v>9799</v>
      </c>
      <c r="K16" s="889">
        <v>4801.6000000000004</v>
      </c>
      <c r="L16" s="835">
        <v>12255</v>
      </c>
      <c r="M16" s="889">
        <v>6057.7</v>
      </c>
    </row>
    <row r="17" spans="1:13" ht="21" customHeight="1" x14ac:dyDescent="0.2">
      <c r="A17" s="130" t="s">
        <v>485</v>
      </c>
      <c r="B17" s="835">
        <v>7505</v>
      </c>
      <c r="C17" s="889">
        <v>3677.5</v>
      </c>
      <c r="D17" s="835">
        <v>7377</v>
      </c>
      <c r="E17" s="889">
        <v>3646.5</v>
      </c>
      <c r="F17" s="835">
        <v>4874</v>
      </c>
      <c r="G17" s="889">
        <v>2388.3000000000002</v>
      </c>
      <c r="H17" s="835">
        <v>4537</v>
      </c>
      <c r="I17" s="889">
        <v>2242.6999999999998</v>
      </c>
      <c r="J17" s="835">
        <v>1836</v>
      </c>
      <c r="K17" s="889">
        <v>899.7</v>
      </c>
      <c r="L17" s="835">
        <v>1918</v>
      </c>
      <c r="M17" s="889">
        <v>948.1</v>
      </c>
    </row>
    <row r="18" spans="1:13" ht="27.6" customHeight="1" x14ac:dyDescent="0.2">
      <c r="A18" s="130" t="s">
        <v>610</v>
      </c>
      <c r="B18" s="835">
        <v>57</v>
      </c>
      <c r="C18" s="889">
        <v>360.9</v>
      </c>
      <c r="D18" s="835">
        <v>49</v>
      </c>
      <c r="E18" s="889">
        <v>296.60000000000002</v>
      </c>
      <c r="F18" s="835">
        <v>53</v>
      </c>
      <c r="G18" s="889">
        <v>335.6</v>
      </c>
      <c r="H18" s="835">
        <v>40</v>
      </c>
      <c r="I18" s="889">
        <v>242.1</v>
      </c>
      <c r="J18" s="835">
        <v>16</v>
      </c>
      <c r="K18" s="889">
        <v>101.3</v>
      </c>
      <c r="L18" s="835">
        <v>20</v>
      </c>
      <c r="M18" s="889">
        <v>121.1</v>
      </c>
    </row>
    <row r="19" spans="1:13" ht="39.75" customHeight="1" x14ac:dyDescent="0.2">
      <c r="A19" s="130" t="s">
        <v>617</v>
      </c>
      <c r="B19" s="835">
        <v>807</v>
      </c>
      <c r="C19" s="889">
        <v>9889.7000000000007</v>
      </c>
      <c r="D19" s="835">
        <v>724</v>
      </c>
      <c r="E19" s="889">
        <v>9569.1</v>
      </c>
      <c r="F19" s="835">
        <v>807</v>
      </c>
      <c r="G19" s="889">
        <v>9889.7000000000007</v>
      </c>
      <c r="H19" s="835">
        <v>724</v>
      </c>
      <c r="I19" s="889">
        <v>9569.1</v>
      </c>
      <c r="J19" s="835">
        <v>109</v>
      </c>
      <c r="K19" s="889">
        <v>1335.8</v>
      </c>
      <c r="L19" s="835">
        <v>134</v>
      </c>
      <c r="M19" s="889">
        <v>1771.1</v>
      </c>
    </row>
    <row r="20" spans="1:13" ht="16.899999999999999" customHeight="1" x14ac:dyDescent="0.2">
      <c r="A20" s="130" t="s">
        <v>487</v>
      </c>
      <c r="B20" s="835">
        <v>7032</v>
      </c>
      <c r="C20" s="889">
        <v>3445.7</v>
      </c>
      <c r="D20" s="835">
        <v>6798</v>
      </c>
      <c r="E20" s="889">
        <v>3360.3</v>
      </c>
      <c r="F20" s="835">
        <v>2493</v>
      </c>
      <c r="G20" s="889">
        <v>1221.5999999999999</v>
      </c>
      <c r="H20" s="835">
        <v>2533</v>
      </c>
      <c r="I20" s="889">
        <v>1252.0999999999999</v>
      </c>
      <c r="J20" s="835">
        <v>3682</v>
      </c>
      <c r="K20" s="889">
        <v>1804.2</v>
      </c>
      <c r="L20" s="835">
        <v>3800</v>
      </c>
      <c r="M20" s="889">
        <v>1878.4</v>
      </c>
    </row>
    <row r="21" spans="1:13" ht="16.899999999999999" customHeight="1" x14ac:dyDescent="0.2">
      <c r="A21" s="130" t="s">
        <v>600</v>
      </c>
      <c r="B21" s="835">
        <v>12300</v>
      </c>
      <c r="C21" s="889">
        <v>6027.1</v>
      </c>
      <c r="D21" s="835">
        <v>12291</v>
      </c>
      <c r="E21" s="889">
        <v>6075.5</v>
      </c>
      <c r="F21" s="835">
        <v>12300</v>
      </c>
      <c r="G21" s="889">
        <v>6027.1</v>
      </c>
      <c r="H21" s="835">
        <v>12291</v>
      </c>
      <c r="I21" s="889">
        <v>6075.5</v>
      </c>
      <c r="J21" s="835">
        <v>134</v>
      </c>
      <c r="K21" s="889">
        <v>65.7</v>
      </c>
      <c r="L21" s="835">
        <v>332</v>
      </c>
      <c r="M21" s="889">
        <v>164.1</v>
      </c>
    </row>
    <row r="22" spans="1:13" ht="16.899999999999999" customHeight="1" x14ac:dyDescent="0.2">
      <c r="A22" s="130" t="s">
        <v>490</v>
      </c>
      <c r="B22" s="835">
        <v>1773</v>
      </c>
      <c r="C22" s="889">
        <v>868.8</v>
      </c>
      <c r="D22" s="835">
        <v>376</v>
      </c>
      <c r="E22" s="889">
        <v>185.9</v>
      </c>
      <c r="F22" s="835">
        <v>1773</v>
      </c>
      <c r="G22" s="889">
        <v>868.8</v>
      </c>
      <c r="H22" s="835">
        <v>376</v>
      </c>
      <c r="I22" s="889">
        <v>185.9</v>
      </c>
      <c r="J22" s="835">
        <v>302</v>
      </c>
      <c r="K22" s="889">
        <v>148</v>
      </c>
      <c r="L22" s="835">
        <v>141</v>
      </c>
      <c r="M22" s="889">
        <v>69.7</v>
      </c>
    </row>
    <row r="23" spans="1:13" ht="24" customHeight="1" x14ac:dyDescent="0.2">
      <c r="A23" s="116" t="s">
        <v>618</v>
      </c>
      <c r="B23" s="838">
        <v>422989</v>
      </c>
      <c r="C23" s="839">
        <v>207268.3</v>
      </c>
      <c r="D23" s="838">
        <v>445332</v>
      </c>
      <c r="E23" s="839">
        <v>220129</v>
      </c>
      <c r="F23" s="838">
        <v>307906</v>
      </c>
      <c r="G23" s="839">
        <v>150876.6</v>
      </c>
      <c r="H23" s="838">
        <v>332237</v>
      </c>
      <c r="I23" s="839">
        <v>164225.79999999999</v>
      </c>
      <c r="J23" s="838">
        <v>62749</v>
      </c>
      <c r="K23" s="839">
        <v>30747.599999999999</v>
      </c>
      <c r="L23" s="838">
        <v>79094</v>
      </c>
      <c r="M23" s="839">
        <v>39096.400000000001</v>
      </c>
    </row>
    <row r="24" spans="1:13" ht="18" customHeight="1" x14ac:dyDescent="0.2">
      <c r="A24" s="1418" t="s">
        <v>619</v>
      </c>
      <c r="B24" s="1418"/>
      <c r="C24" s="1418"/>
      <c r="D24" s="1418"/>
      <c r="E24" s="1418"/>
      <c r="F24" s="1418"/>
      <c r="G24" s="1418"/>
      <c r="H24" s="1418"/>
      <c r="I24" s="1418"/>
      <c r="J24" s="1418"/>
      <c r="K24" s="1418"/>
      <c r="L24" s="1418"/>
      <c r="M24" s="1418"/>
    </row>
  </sheetData>
  <mergeCells count="14">
    <mergeCell ref="H5:I5"/>
    <mergeCell ref="J5:K5"/>
    <mergeCell ref="L5:M5"/>
    <mergeCell ref="A24:M24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A20" sqref="A20"/>
    </sheetView>
  </sheetViews>
  <sheetFormatPr defaultColWidth="8.85546875" defaultRowHeight="12.75" x14ac:dyDescent="0.2"/>
  <cols>
    <col min="1" max="1" width="35.28515625" style="110" customWidth="1"/>
    <col min="2" max="2" width="7.5703125" style="110" customWidth="1"/>
    <col min="3" max="3" width="8.85546875" style="110"/>
    <col min="4" max="4" width="7.5703125" style="110" customWidth="1"/>
    <col min="5" max="5" width="8.85546875" style="110"/>
    <col min="6" max="6" width="7.5703125" style="110" customWidth="1"/>
    <col min="7" max="7" width="8.85546875" style="110"/>
    <col min="8" max="8" width="7.5703125" style="110" customWidth="1"/>
    <col min="9" max="9" width="8.85546875" style="110"/>
    <col min="10" max="10" width="7.5703125" style="110" customWidth="1"/>
    <col min="11" max="11" width="8.85546875" style="110"/>
    <col min="12" max="12" width="7.5703125" style="110" customWidth="1"/>
    <col min="13" max="16384" width="8.85546875" style="110"/>
  </cols>
  <sheetData>
    <row r="1" spans="1:13" ht="25.15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25.15" customHeight="1" x14ac:dyDescent="0.2">
      <c r="A2" s="1411" t="s">
        <v>1829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ht="27" customHeight="1" x14ac:dyDescent="0.2">
      <c r="A3" s="1406" t="s">
        <v>574</v>
      </c>
      <c r="B3" s="1413" t="s">
        <v>612</v>
      </c>
      <c r="C3" s="1414"/>
      <c r="D3" s="1414"/>
      <c r="E3" s="1415"/>
      <c r="F3" s="1413" t="s">
        <v>567</v>
      </c>
      <c r="G3" s="1414"/>
      <c r="H3" s="1414"/>
      <c r="I3" s="1415"/>
      <c r="J3" s="1413" t="s">
        <v>568</v>
      </c>
      <c r="K3" s="1414"/>
      <c r="L3" s="1414"/>
      <c r="M3" s="1415"/>
    </row>
    <row r="4" spans="1:13" ht="16.899999999999999" customHeight="1" x14ac:dyDescent="0.2">
      <c r="A4" s="1406"/>
      <c r="B4" s="1408">
        <v>2023</v>
      </c>
      <c r="C4" s="1409"/>
      <c r="D4" s="1408">
        <v>2024</v>
      </c>
      <c r="E4" s="1409"/>
      <c r="F4" s="1408">
        <v>2023</v>
      </c>
      <c r="G4" s="1409"/>
      <c r="H4" s="1408">
        <v>2024</v>
      </c>
      <c r="I4" s="1409"/>
      <c r="J4" s="1408">
        <v>2023</v>
      </c>
      <c r="K4" s="1409"/>
      <c r="L4" s="1408">
        <v>2024</v>
      </c>
      <c r="M4" s="1409"/>
    </row>
    <row r="5" spans="1:13" ht="26.45" customHeight="1" x14ac:dyDescent="0.2">
      <c r="A5" s="1406"/>
      <c r="B5" s="118" t="s">
        <v>613</v>
      </c>
      <c r="C5" s="118" t="s">
        <v>1917</v>
      </c>
      <c r="D5" s="118" t="s">
        <v>613</v>
      </c>
      <c r="E5" s="118" t="s">
        <v>1917</v>
      </c>
      <c r="F5" s="118" t="s">
        <v>613</v>
      </c>
      <c r="G5" s="118" t="s">
        <v>1917</v>
      </c>
      <c r="H5" s="118" t="s">
        <v>613</v>
      </c>
      <c r="I5" s="118" t="s">
        <v>1917</v>
      </c>
      <c r="J5" s="118" t="s">
        <v>613</v>
      </c>
      <c r="K5" s="118" t="s">
        <v>1917</v>
      </c>
      <c r="L5" s="118" t="s">
        <v>613</v>
      </c>
      <c r="M5" s="118" t="s">
        <v>1917</v>
      </c>
    </row>
    <row r="6" spans="1:13" ht="28.5" x14ac:dyDescent="0.2">
      <c r="A6" s="130" t="s">
        <v>454</v>
      </c>
      <c r="B6" s="840">
        <v>23615</v>
      </c>
      <c r="C6" s="889">
        <v>13752.2</v>
      </c>
      <c r="D6" s="840">
        <v>23502</v>
      </c>
      <c r="E6" s="889">
        <v>13965.3</v>
      </c>
      <c r="F6" s="840">
        <v>20791</v>
      </c>
      <c r="G6" s="889">
        <v>12107.6</v>
      </c>
      <c r="H6" s="840">
        <v>22662</v>
      </c>
      <c r="I6" s="889">
        <v>13466.2</v>
      </c>
      <c r="J6" s="840">
        <v>1163</v>
      </c>
      <c r="K6" s="889">
        <v>677.3</v>
      </c>
      <c r="L6" s="840">
        <v>971</v>
      </c>
      <c r="M6" s="889">
        <v>577</v>
      </c>
    </row>
    <row r="7" spans="1:13" ht="20.45" customHeight="1" x14ac:dyDescent="0.2">
      <c r="A7" s="130" t="s">
        <v>576</v>
      </c>
      <c r="B7" s="840">
        <v>3450</v>
      </c>
      <c r="C7" s="889">
        <v>2009.1</v>
      </c>
      <c r="D7" s="840">
        <v>3514</v>
      </c>
      <c r="E7" s="889">
        <v>2088.1</v>
      </c>
      <c r="F7" s="840">
        <v>2007</v>
      </c>
      <c r="G7" s="889">
        <v>1168.8</v>
      </c>
      <c r="H7" s="840">
        <v>1976</v>
      </c>
      <c r="I7" s="889">
        <v>1174.2</v>
      </c>
      <c r="J7" s="840">
        <v>1130</v>
      </c>
      <c r="K7" s="889">
        <v>658.1</v>
      </c>
      <c r="L7" s="840">
        <v>1070</v>
      </c>
      <c r="M7" s="889">
        <v>635.79999999999995</v>
      </c>
    </row>
    <row r="8" spans="1:13" ht="20.45" customHeight="1" x14ac:dyDescent="0.2">
      <c r="A8" s="128" t="s">
        <v>577</v>
      </c>
      <c r="B8" s="1166">
        <v>183</v>
      </c>
      <c r="C8" s="1151">
        <v>106.6</v>
      </c>
      <c r="D8" s="1166">
        <v>210</v>
      </c>
      <c r="E8" s="1151">
        <v>124.8</v>
      </c>
      <c r="F8" s="1166">
        <v>28</v>
      </c>
      <c r="G8" s="1151">
        <v>16.3</v>
      </c>
      <c r="H8" s="1166">
        <v>30</v>
      </c>
      <c r="I8" s="1151">
        <v>17.8</v>
      </c>
      <c r="J8" s="1166">
        <v>167</v>
      </c>
      <c r="K8" s="1151">
        <v>97.3</v>
      </c>
      <c r="L8" s="1166">
        <v>186</v>
      </c>
      <c r="M8" s="1151">
        <v>110.5</v>
      </c>
    </row>
    <row r="9" spans="1:13" ht="28.5" x14ac:dyDescent="0.2">
      <c r="A9" s="130" t="s">
        <v>578</v>
      </c>
      <c r="B9" s="840">
        <v>2091</v>
      </c>
      <c r="C9" s="889">
        <v>1217.7</v>
      </c>
      <c r="D9" s="840">
        <v>2211</v>
      </c>
      <c r="E9" s="889">
        <v>1313.8</v>
      </c>
      <c r="F9" s="840">
        <v>1087</v>
      </c>
      <c r="G9" s="889">
        <v>633</v>
      </c>
      <c r="H9" s="840">
        <v>1002</v>
      </c>
      <c r="I9" s="889">
        <v>595.4</v>
      </c>
      <c r="J9" s="840">
        <v>1078</v>
      </c>
      <c r="K9" s="889">
        <v>627.79999999999995</v>
      </c>
      <c r="L9" s="840">
        <v>1296</v>
      </c>
      <c r="M9" s="889">
        <v>770.1</v>
      </c>
    </row>
    <row r="10" spans="1:13" ht="42.75" x14ac:dyDescent="0.2">
      <c r="A10" s="130" t="s">
        <v>579</v>
      </c>
      <c r="B10" s="840">
        <v>4901</v>
      </c>
      <c r="C10" s="889">
        <v>2854.1</v>
      </c>
      <c r="D10" s="840">
        <v>5471</v>
      </c>
      <c r="E10" s="889">
        <v>3251</v>
      </c>
      <c r="F10" s="840">
        <v>2060</v>
      </c>
      <c r="G10" s="889">
        <v>1199.5999999999999</v>
      </c>
      <c r="H10" s="840">
        <v>2457</v>
      </c>
      <c r="I10" s="889">
        <v>1460</v>
      </c>
      <c r="J10" s="840">
        <v>3027</v>
      </c>
      <c r="K10" s="889">
        <v>1762.8</v>
      </c>
      <c r="L10" s="840">
        <v>4474</v>
      </c>
      <c r="M10" s="889">
        <v>2658.5</v>
      </c>
    </row>
    <row r="11" spans="1:13" ht="20.45" customHeight="1" x14ac:dyDescent="0.2">
      <c r="A11" s="128" t="s">
        <v>580</v>
      </c>
      <c r="B11" s="1166">
        <v>346</v>
      </c>
      <c r="C11" s="1151">
        <v>201.5</v>
      </c>
      <c r="D11" s="1166">
        <v>356</v>
      </c>
      <c r="E11" s="1151">
        <v>211.5</v>
      </c>
      <c r="F11" s="1166">
        <v>48</v>
      </c>
      <c r="G11" s="1151">
        <v>28</v>
      </c>
      <c r="H11" s="1166">
        <v>30</v>
      </c>
      <c r="I11" s="1151">
        <v>17.8</v>
      </c>
      <c r="J11" s="1166">
        <v>312</v>
      </c>
      <c r="K11" s="1151">
        <v>181.7</v>
      </c>
      <c r="L11" s="1166">
        <v>342</v>
      </c>
      <c r="M11" s="1151">
        <v>203.2</v>
      </c>
    </row>
    <row r="12" spans="1:13" ht="20.45" customHeight="1" x14ac:dyDescent="0.2">
      <c r="A12" s="128" t="s">
        <v>581</v>
      </c>
      <c r="B12" s="1166">
        <v>333</v>
      </c>
      <c r="C12" s="1151">
        <v>193.9</v>
      </c>
      <c r="D12" s="1166">
        <v>339</v>
      </c>
      <c r="E12" s="1151">
        <v>201.4</v>
      </c>
      <c r="F12" s="1166">
        <v>45</v>
      </c>
      <c r="G12" s="1151">
        <v>26.2</v>
      </c>
      <c r="H12" s="1166">
        <v>28</v>
      </c>
      <c r="I12" s="1151">
        <v>16.600000000000001</v>
      </c>
      <c r="J12" s="1166">
        <v>299</v>
      </c>
      <c r="K12" s="1151">
        <v>174.1</v>
      </c>
      <c r="L12" s="1166">
        <v>325</v>
      </c>
      <c r="M12" s="1151">
        <v>193.1</v>
      </c>
    </row>
    <row r="13" spans="1:13" ht="20.45" customHeight="1" x14ac:dyDescent="0.2">
      <c r="A13" s="128" t="s">
        <v>582</v>
      </c>
      <c r="B13" s="1166">
        <v>2</v>
      </c>
      <c r="C13" s="1151">
        <v>1.2</v>
      </c>
      <c r="D13" s="1166">
        <v>0</v>
      </c>
      <c r="E13" s="1151">
        <v>0</v>
      </c>
      <c r="F13" s="1167">
        <v>0</v>
      </c>
      <c r="G13" s="1151">
        <v>0</v>
      </c>
      <c r="H13" s="1167">
        <v>0</v>
      </c>
      <c r="I13" s="1151">
        <v>0</v>
      </c>
      <c r="J13" s="1167">
        <v>2</v>
      </c>
      <c r="K13" s="1151">
        <v>1.2</v>
      </c>
      <c r="L13" s="1167">
        <v>0</v>
      </c>
      <c r="M13" s="1151">
        <v>0</v>
      </c>
    </row>
    <row r="14" spans="1:13" ht="20.45" customHeight="1" x14ac:dyDescent="0.2">
      <c r="A14" s="130" t="s">
        <v>583</v>
      </c>
      <c r="B14" s="840">
        <v>4042</v>
      </c>
      <c r="C14" s="889">
        <v>2353.9</v>
      </c>
      <c r="D14" s="840">
        <v>3311</v>
      </c>
      <c r="E14" s="889">
        <v>1967.5</v>
      </c>
      <c r="F14" s="840">
        <v>304</v>
      </c>
      <c r="G14" s="889">
        <v>177</v>
      </c>
      <c r="H14" s="840">
        <v>472</v>
      </c>
      <c r="I14" s="889">
        <v>280.5</v>
      </c>
      <c r="J14" s="840">
        <v>854</v>
      </c>
      <c r="K14" s="889">
        <v>497.3</v>
      </c>
      <c r="L14" s="840">
        <v>743</v>
      </c>
      <c r="M14" s="889">
        <v>441.5</v>
      </c>
    </row>
    <row r="15" spans="1:13" ht="20.45" customHeight="1" x14ac:dyDescent="0.2">
      <c r="A15" s="130" t="s">
        <v>464</v>
      </c>
      <c r="B15" s="840">
        <v>10247</v>
      </c>
      <c r="C15" s="889">
        <v>5967.3</v>
      </c>
      <c r="D15" s="840">
        <v>10119</v>
      </c>
      <c r="E15" s="889">
        <v>6012.9</v>
      </c>
      <c r="F15" s="840">
        <v>4777</v>
      </c>
      <c r="G15" s="889">
        <v>2781.9</v>
      </c>
      <c r="H15" s="840">
        <v>4209</v>
      </c>
      <c r="I15" s="889">
        <v>2501.1</v>
      </c>
      <c r="J15" s="840">
        <v>3546</v>
      </c>
      <c r="K15" s="889">
        <v>2065</v>
      </c>
      <c r="L15" s="840">
        <v>3873</v>
      </c>
      <c r="M15" s="889">
        <v>2301.4</v>
      </c>
    </row>
    <row r="16" spans="1:13" ht="31.15" customHeight="1" x14ac:dyDescent="0.2">
      <c r="A16" s="130" t="s">
        <v>584</v>
      </c>
      <c r="B16" s="840">
        <v>18472</v>
      </c>
      <c r="C16" s="889">
        <v>10757.2</v>
      </c>
      <c r="D16" s="840">
        <v>20191</v>
      </c>
      <c r="E16" s="889">
        <v>11997.9</v>
      </c>
      <c r="F16" s="840">
        <v>8220</v>
      </c>
      <c r="G16" s="889">
        <v>4786.8999999999996</v>
      </c>
      <c r="H16" s="840">
        <v>8059</v>
      </c>
      <c r="I16" s="889">
        <v>4788.8</v>
      </c>
      <c r="J16" s="840">
        <v>9268</v>
      </c>
      <c r="K16" s="889">
        <v>5397.2</v>
      </c>
      <c r="L16" s="840">
        <v>11633</v>
      </c>
      <c r="M16" s="889">
        <v>6912.6</v>
      </c>
    </row>
    <row r="17" spans="1:13" ht="31.15" customHeight="1" x14ac:dyDescent="0.2">
      <c r="A17" s="130" t="s">
        <v>469</v>
      </c>
      <c r="B17" s="840">
        <v>6536</v>
      </c>
      <c r="C17" s="889">
        <v>3806.2</v>
      </c>
      <c r="D17" s="840">
        <v>7805</v>
      </c>
      <c r="E17" s="889">
        <v>4637.8999999999996</v>
      </c>
      <c r="F17" s="840">
        <v>5849</v>
      </c>
      <c r="G17" s="889">
        <v>3406.2</v>
      </c>
      <c r="H17" s="840">
        <v>6690</v>
      </c>
      <c r="I17" s="889">
        <v>3975.3</v>
      </c>
      <c r="J17" s="840">
        <v>487</v>
      </c>
      <c r="K17" s="889">
        <v>283.60000000000002</v>
      </c>
      <c r="L17" s="840">
        <v>666</v>
      </c>
      <c r="M17" s="889">
        <v>395.8</v>
      </c>
    </row>
    <row r="18" spans="1:13" ht="38.25" customHeight="1" x14ac:dyDescent="0.2">
      <c r="A18" s="130" t="s">
        <v>470</v>
      </c>
      <c r="B18" s="840">
        <v>1953</v>
      </c>
      <c r="C18" s="889">
        <v>1137.3</v>
      </c>
      <c r="D18" s="840">
        <v>1900</v>
      </c>
      <c r="E18" s="889">
        <v>1129</v>
      </c>
      <c r="F18" s="840">
        <v>1008</v>
      </c>
      <c r="G18" s="889">
        <v>587</v>
      </c>
      <c r="H18" s="840">
        <v>972</v>
      </c>
      <c r="I18" s="889">
        <v>577.6</v>
      </c>
      <c r="J18" s="840">
        <v>1216</v>
      </c>
      <c r="K18" s="889">
        <v>708.1</v>
      </c>
      <c r="L18" s="840">
        <v>1304</v>
      </c>
      <c r="M18" s="889">
        <v>774.9</v>
      </c>
    </row>
    <row r="19" spans="1:13" ht="31.15" customHeight="1" x14ac:dyDescent="0.2">
      <c r="A19" s="128" t="s">
        <v>614</v>
      </c>
      <c r="B19" s="1166">
        <v>3</v>
      </c>
      <c r="C19" s="1168">
        <v>1.7</v>
      </c>
      <c r="D19" s="1166">
        <v>4</v>
      </c>
      <c r="E19" s="1168">
        <v>2.4</v>
      </c>
      <c r="F19" s="1166">
        <v>3</v>
      </c>
      <c r="G19" s="1168">
        <v>1.7</v>
      </c>
      <c r="H19" s="1166">
        <v>1</v>
      </c>
      <c r="I19" s="1168">
        <v>0.6</v>
      </c>
      <c r="J19" s="1166">
        <v>0</v>
      </c>
      <c r="K19" s="1162">
        <v>0</v>
      </c>
      <c r="L19" s="1166">
        <v>3</v>
      </c>
      <c r="M19" s="1162">
        <v>1.8</v>
      </c>
    </row>
    <row r="20" spans="1:13" ht="31.15" customHeight="1" x14ac:dyDescent="0.2">
      <c r="A20" s="128" t="s">
        <v>615</v>
      </c>
      <c r="B20" s="1163">
        <v>3</v>
      </c>
      <c r="C20" s="1168">
        <v>1.7</v>
      </c>
      <c r="D20" s="1163">
        <v>1</v>
      </c>
      <c r="E20" s="1168">
        <v>0.6</v>
      </c>
      <c r="F20" s="1163">
        <v>3</v>
      </c>
      <c r="G20" s="1168">
        <v>1.7</v>
      </c>
      <c r="H20" s="1163">
        <v>1</v>
      </c>
      <c r="I20" s="1168">
        <v>0.6</v>
      </c>
      <c r="J20" s="1163">
        <v>0</v>
      </c>
      <c r="K20" s="1162">
        <v>0</v>
      </c>
      <c r="L20" s="1163">
        <v>1</v>
      </c>
      <c r="M20" s="1162">
        <v>0.6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24"/>
  <sheetViews>
    <sheetView zoomScaleNormal="100" workbookViewId="0">
      <selection activeCell="C7" sqref="C7"/>
    </sheetView>
  </sheetViews>
  <sheetFormatPr defaultColWidth="8.85546875" defaultRowHeight="12.75" x14ac:dyDescent="0.2"/>
  <cols>
    <col min="1" max="1" width="33" style="110" customWidth="1"/>
    <col min="2" max="2" width="9" style="110" customWidth="1"/>
    <col min="3" max="3" width="10.42578125" style="110" customWidth="1"/>
    <col min="4" max="4" width="9" style="110" customWidth="1"/>
    <col min="5" max="5" width="11.5703125" style="110" customWidth="1"/>
    <col min="6" max="6" width="9" style="110" customWidth="1"/>
    <col min="7" max="7" width="10.7109375" style="110" customWidth="1"/>
    <col min="8" max="8" width="9" style="110" customWidth="1"/>
    <col min="9" max="9" width="11.28515625" style="110" customWidth="1"/>
    <col min="10" max="13" width="9" style="110" customWidth="1"/>
    <col min="14" max="16384" width="8.85546875" style="110"/>
  </cols>
  <sheetData>
    <row r="1" spans="1:13" ht="21.6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21.6" customHeight="1" x14ac:dyDescent="0.2">
      <c r="A2" s="1411" t="s">
        <v>1829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ht="17.45" customHeight="1" x14ac:dyDescent="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1417" t="s">
        <v>431</v>
      </c>
      <c r="L3" s="1417"/>
      <c r="M3" s="1417"/>
    </row>
    <row r="4" spans="1:13" ht="25.9" customHeight="1" x14ac:dyDescent="0.2">
      <c r="A4" s="1406" t="s">
        <v>574</v>
      </c>
      <c r="B4" s="1413" t="s">
        <v>612</v>
      </c>
      <c r="C4" s="1414"/>
      <c r="D4" s="1414"/>
      <c r="E4" s="1415"/>
      <c r="F4" s="1413" t="s">
        <v>567</v>
      </c>
      <c r="G4" s="1414"/>
      <c r="H4" s="1414"/>
      <c r="I4" s="1415"/>
      <c r="J4" s="1413" t="s">
        <v>568</v>
      </c>
      <c r="K4" s="1414"/>
      <c r="L4" s="1414"/>
      <c r="M4" s="1415"/>
    </row>
    <row r="5" spans="1:13" ht="13.9" customHeight="1" x14ac:dyDescent="0.2">
      <c r="A5" s="1406"/>
      <c r="B5" s="1408">
        <v>2023</v>
      </c>
      <c r="C5" s="1409"/>
      <c r="D5" s="1408">
        <v>2024</v>
      </c>
      <c r="E5" s="1409"/>
      <c r="F5" s="1408">
        <v>2023</v>
      </c>
      <c r="G5" s="1409"/>
      <c r="H5" s="1408">
        <v>2024</v>
      </c>
      <c r="I5" s="1409"/>
      <c r="J5" s="1408">
        <v>2023</v>
      </c>
      <c r="K5" s="1409"/>
      <c r="L5" s="1408">
        <v>2024</v>
      </c>
      <c r="M5" s="1409"/>
    </row>
    <row r="6" spans="1:13" ht="24" x14ac:dyDescent="0.2">
      <c r="A6" s="1406"/>
      <c r="B6" s="118" t="s">
        <v>613</v>
      </c>
      <c r="C6" s="118" t="s">
        <v>1917</v>
      </c>
      <c r="D6" s="118" t="s">
        <v>613</v>
      </c>
      <c r="E6" s="118" t="s">
        <v>1917</v>
      </c>
      <c r="F6" s="118" t="s">
        <v>613</v>
      </c>
      <c r="G6" s="118" t="s">
        <v>1917</v>
      </c>
      <c r="H6" s="118" t="s">
        <v>613</v>
      </c>
      <c r="I6" s="118" t="s">
        <v>1917</v>
      </c>
      <c r="J6" s="118" t="s">
        <v>613</v>
      </c>
      <c r="K6" s="118" t="s">
        <v>1917</v>
      </c>
      <c r="L6" s="118" t="s">
        <v>613</v>
      </c>
      <c r="M6" s="118" t="s">
        <v>1917</v>
      </c>
    </row>
    <row r="7" spans="1:13" ht="16.149999999999999" customHeight="1" x14ac:dyDescent="0.2">
      <c r="A7" s="130" t="s">
        <v>479</v>
      </c>
      <c r="B7" s="841">
        <v>205681</v>
      </c>
      <c r="C7" s="842">
        <v>119778.4</v>
      </c>
      <c r="D7" s="841">
        <v>216061</v>
      </c>
      <c r="E7" s="842">
        <v>128387.6</v>
      </c>
      <c r="F7" s="841">
        <v>184296</v>
      </c>
      <c r="G7" s="842">
        <v>107324.8</v>
      </c>
      <c r="H7" s="841">
        <v>199599</v>
      </c>
      <c r="I7" s="842">
        <v>118605.6</v>
      </c>
      <c r="J7" s="841">
        <v>3890</v>
      </c>
      <c r="K7" s="842">
        <v>2265.3000000000002</v>
      </c>
      <c r="L7" s="841">
        <v>5325</v>
      </c>
      <c r="M7" s="842">
        <v>3164.2</v>
      </c>
    </row>
    <row r="8" spans="1:13" ht="13.9" customHeight="1" x14ac:dyDescent="0.2">
      <c r="A8" s="128" t="s">
        <v>592</v>
      </c>
      <c r="B8" s="1169">
        <v>869</v>
      </c>
      <c r="C8" s="1170">
        <v>506.1</v>
      </c>
      <c r="D8" s="1169">
        <v>1929</v>
      </c>
      <c r="E8" s="1170">
        <v>1146.2</v>
      </c>
      <c r="F8" s="1169">
        <v>869</v>
      </c>
      <c r="G8" s="1170">
        <v>506.1</v>
      </c>
      <c r="H8" s="1169">
        <v>1929</v>
      </c>
      <c r="I8" s="1170">
        <v>1146.2</v>
      </c>
      <c r="J8" s="1169">
        <v>583</v>
      </c>
      <c r="K8" s="1170">
        <v>339.5</v>
      </c>
      <c r="L8" s="1169">
        <v>1366</v>
      </c>
      <c r="M8" s="1170">
        <v>811.7</v>
      </c>
    </row>
    <row r="9" spans="1:13" ht="50.45" customHeight="1" x14ac:dyDescent="0.2">
      <c r="A9" s="128" t="s">
        <v>593</v>
      </c>
      <c r="B9" s="1171">
        <v>51</v>
      </c>
      <c r="C9" s="1170">
        <v>29.7</v>
      </c>
      <c r="D9" s="1171">
        <v>84</v>
      </c>
      <c r="E9" s="1170">
        <v>49.9</v>
      </c>
      <c r="F9" s="1171">
        <v>18</v>
      </c>
      <c r="G9" s="1170">
        <v>10.5</v>
      </c>
      <c r="H9" s="1171">
        <v>56</v>
      </c>
      <c r="I9" s="1170">
        <v>33.299999999999997</v>
      </c>
      <c r="J9" s="1171">
        <v>44</v>
      </c>
      <c r="K9" s="1170">
        <v>25.6</v>
      </c>
      <c r="L9" s="1171">
        <v>32</v>
      </c>
      <c r="M9" s="1170">
        <v>19</v>
      </c>
    </row>
    <row r="10" spans="1:13" ht="20.45" customHeight="1" x14ac:dyDescent="0.2">
      <c r="A10" s="128" t="s">
        <v>594</v>
      </c>
      <c r="B10" s="1169">
        <v>810</v>
      </c>
      <c r="C10" s="1170">
        <v>471.7</v>
      </c>
      <c r="D10" s="1169">
        <v>668</v>
      </c>
      <c r="E10" s="1170">
        <v>396.9</v>
      </c>
      <c r="F10" s="1169">
        <v>112</v>
      </c>
      <c r="G10" s="1170">
        <v>65.2</v>
      </c>
      <c r="H10" s="1169">
        <v>112</v>
      </c>
      <c r="I10" s="1170">
        <v>66.599999999999994</v>
      </c>
      <c r="J10" s="1169">
        <v>638</v>
      </c>
      <c r="K10" s="1170">
        <v>371.5</v>
      </c>
      <c r="L10" s="1169">
        <v>554</v>
      </c>
      <c r="M10" s="1170">
        <v>329.2</v>
      </c>
    </row>
    <row r="11" spans="1:13" ht="17.45" customHeight="1" x14ac:dyDescent="0.2">
      <c r="A11" s="130" t="s">
        <v>482</v>
      </c>
      <c r="B11" s="841">
        <v>33534</v>
      </c>
      <c r="C11" s="842">
        <v>19528.5</v>
      </c>
      <c r="D11" s="841">
        <v>33698</v>
      </c>
      <c r="E11" s="842">
        <v>20024</v>
      </c>
      <c r="F11" s="841">
        <v>9124</v>
      </c>
      <c r="G11" s="842">
        <v>5313.4</v>
      </c>
      <c r="H11" s="841">
        <v>12642</v>
      </c>
      <c r="I11" s="842">
        <v>7512.1</v>
      </c>
      <c r="J11" s="841">
        <v>11100</v>
      </c>
      <c r="K11" s="842">
        <v>6464.1</v>
      </c>
      <c r="L11" s="841">
        <v>16113</v>
      </c>
      <c r="M11" s="842">
        <v>9574.7000000000007</v>
      </c>
    </row>
    <row r="12" spans="1:13" ht="27.6" customHeight="1" x14ac:dyDescent="0.2">
      <c r="A12" s="128" t="s">
        <v>616</v>
      </c>
      <c r="B12" s="1169">
        <v>19</v>
      </c>
      <c r="C12" s="1170">
        <v>11.1</v>
      </c>
      <c r="D12" s="1169">
        <v>14</v>
      </c>
      <c r="E12" s="1170">
        <v>8.3000000000000007</v>
      </c>
      <c r="F12" s="1169">
        <v>7</v>
      </c>
      <c r="G12" s="1170">
        <v>4.0999999999999996</v>
      </c>
      <c r="H12" s="1169">
        <v>9</v>
      </c>
      <c r="I12" s="1170">
        <v>5.3</v>
      </c>
      <c r="J12" s="1169">
        <v>19</v>
      </c>
      <c r="K12" s="1170">
        <v>11.1</v>
      </c>
      <c r="L12" s="1169">
        <v>13</v>
      </c>
      <c r="M12" s="1170">
        <v>7.7</v>
      </c>
    </row>
    <row r="13" spans="1:13" ht="16.899999999999999" customHeight="1" x14ac:dyDescent="0.2">
      <c r="A13" s="128" t="s">
        <v>596</v>
      </c>
      <c r="B13" s="1169">
        <v>30</v>
      </c>
      <c r="C13" s="1170">
        <v>17.5</v>
      </c>
      <c r="D13" s="1169">
        <v>62</v>
      </c>
      <c r="E13" s="1170">
        <v>36.799999999999997</v>
      </c>
      <c r="F13" s="1169">
        <v>9</v>
      </c>
      <c r="G13" s="1170">
        <v>5.2</v>
      </c>
      <c r="H13" s="1169">
        <v>24</v>
      </c>
      <c r="I13" s="1170">
        <v>14.3</v>
      </c>
      <c r="J13" s="1169">
        <v>24</v>
      </c>
      <c r="K13" s="1170">
        <v>14</v>
      </c>
      <c r="L13" s="1169">
        <v>36</v>
      </c>
      <c r="M13" s="1170">
        <v>21.4</v>
      </c>
    </row>
    <row r="14" spans="1:13" ht="16.899999999999999" customHeight="1" x14ac:dyDescent="0.2">
      <c r="A14" s="128" t="s">
        <v>597</v>
      </c>
      <c r="B14" s="1169">
        <v>9</v>
      </c>
      <c r="C14" s="1170">
        <v>5.2</v>
      </c>
      <c r="D14" s="1169">
        <v>19</v>
      </c>
      <c r="E14" s="1170">
        <v>11.3</v>
      </c>
      <c r="F14" s="1169">
        <v>4</v>
      </c>
      <c r="G14" s="1170">
        <v>2.2999999999999998</v>
      </c>
      <c r="H14" s="1169">
        <v>12</v>
      </c>
      <c r="I14" s="1170">
        <v>7.1</v>
      </c>
      <c r="J14" s="1169">
        <v>7</v>
      </c>
      <c r="K14" s="1170">
        <v>4.0999999999999996</v>
      </c>
      <c r="L14" s="1169">
        <v>15</v>
      </c>
      <c r="M14" s="1170">
        <v>8.9</v>
      </c>
    </row>
    <row r="15" spans="1:13" ht="29.45" customHeight="1" x14ac:dyDescent="0.2">
      <c r="A15" s="130" t="s">
        <v>483</v>
      </c>
      <c r="B15" s="841">
        <v>15183</v>
      </c>
      <c r="C15" s="842">
        <v>8841.7999999999993</v>
      </c>
      <c r="D15" s="841">
        <v>15822</v>
      </c>
      <c r="E15" s="842">
        <v>9401.7000000000007</v>
      </c>
      <c r="F15" s="841">
        <v>11380</v>
      </c>
      <c r="G15" s="842">
        <v>6627.1</v>
      </c>
      <c r="H15" s="841">
        <v>11606</v>
      </c>
      <c r="I15" s="842">
        <v>6896.5</v>
      </c>
      <c r="J15" s="841">
        <v>1492</v>
      </c>
      <c r="K15" s="842">
        <v>868.9</v>
      </c>
      <c r="L15" s="841">
        <v>1676</v>
      </c>
      <c r="M15" s="842">
        <v>995.9</v>
      </c>
    </row>
    <row r="16" spans="1:13" ht="31.9" customHeight="1" x14ac:dyDescent="0.2">
      <c r="A16" s="130" t="s">
        <v>484</v>
      </c>
      <c r="B16" s="841">
        <v>14982</v>
      </c>
      <c r="C16" s="842">
        <v>8724.7999999999993</v>
      </c>
      <c r="D16" s="841">
        <v>15055</v>
      </c>
      <c r="E16" s="842">
        <v>8946</v>
      </c>
      <c r="F16" s="841">
        <v>6730</v>
      </c>
      <c r="G16" s="842">
        <v>3919.2</v>
      </c>
      <c r="H16" s="841">
        <v>7162</v>
      </c>
      <c r="I16" s="842">
        <v>4255.8</v>
      </c>
      <c r="J16" s="841">
        <v>7558</v>
      </c>
      <c r="K16" s="842">
        <v>4401.3999999999996</v>
      </c>
      <c r="L16" s="841">
        <v>9267</v>
      </c>
      <c r="M16" s="842">
        <v>5506.6</v>
      </c>
    </row>
    <row r="17" spans="1:15" ht="23.45" customHeight="1" x14ac:dyDescent="0.2">
      <c r="A17" s="130" t="s">
        <v>485</v>
      </c>
      <c r="B17" s="841">
        <v>5658</v>
      </c>
      <c r="C17" s="842">
        <v>3294.9</v>
      </c>
      <c r="D17" s="841">
        <v>5580</v>
      </c>
      <c r="E17" s="842">
        <v>3315.7</v>
      </c>
      <c r="F17" s="841">
        <v>3785</v>
      </c>
      <c r="G17" s="842">
        <v>2204.1999999999998</v>
      </c>
      <c r="H17" s="841">
        <v>3594</v>
      </c>
      <c r="I17" s="842">
        <v>2135.6</v>
      </c>
      <c r="J17" s="841">
        <v>1219</v>
      </c>
      <c r="K17" s="842">
        <v>709.9</v>
      </c>
      <c r="L17" s="841">
        <v>1272</v>
      </c>
      <c r="M17" s="842">
        <v>755.8</v>
      </c>
    </row>
    <row r="18" spans="1:15" ht="27.6" customHeight="1" x14ac:dyDescent="0.2">
      <c r="A18" s="130" t="s">
        <v>620</v>
      </c>
      <c r="B18" s="890">
        <v>0</v>
      </c>
      <c r="C18" s="842">
        <v>0</v>
      </c>
      <c r="D18" s="890">
        <v>0</v>
      </c>
      <c r="E18" s="842">
        <v>0</v>
      </c>
      <c r="F18" s="890">
        <v>0</v>
      </c>
      <c r="G18" s="842">
        <v>0</v>
      </c>
      <c r="H18" s="890">
        <v>0</v>
      </c>
      <c r="I18" s="842">
        <v>0</v>
      </c>
      <c r="J18" s="890">
        <v>0</v>
      </c>
      <c r="K18" s="842">
        <v>0</v>
      </c>
      <c r="L18" s="890">
        <v>0</v>
      </c>
      <c r="M18" s="842">
        <v>0</v>
      </c>
      <c r="N18" s="384"/>
      <c r="O18" s="384"/>
    </row>
    <row r="19" spans="1:15" ht="43.15" customHeight="1" x14ac:dyDescent="0.2">
      <c r="A19" s="130" t="s">
        <v>621</v>
      </c>
      <c r="B19" s="828">
        <v>807</v>
      </c>
      <c r="C19" s="842">
        <v>9889.7000000000007</v>
      </c>
      <c r="D19" s="828">
        <v>724</v>
      </c>
      <c r="E19" s="842">
        <v>9569.1</v>
      </c>
      <c r="F19" s="828">
        <v>807</v>
      </c>
      <c r="G19" s="842">
        <v>9889.7000000000007</v>
      </c>
      <c r="H19" s="828">
        <v>724</v>
      </c>
      <c r="I19" s="842">
        <v>9569.1</v>
      </c>
      <c r="J19" s="828">
        <v>109</v>
      </c>
      <c r="K19" s="842">
        <v>1335.8</v>
      </c>
      <c r="L19" s="837">
        <v>134</v>
      </c>
      <c r="M19" s="842">
        <v>1771.1</v>
      </c>
    </row>
    <row r="20" spans="1:15" ht="13.9" customHeight="1" x14ac:dyDescent="0.2">
      <c r="A20" s="130" t="s">
        <v>487</v>
      </c>
      <c r="B20" s="841">
        <v>6533</v>
      </c>
      <c r="C20" s="842">
        <v>3804.5</v>
      </c>
      <c r="D20" s="841">
        <v>6333</v>
      </c>
      <c r="E20" s="842">
        <v>3763.2</v>
      </c>
      <c r="F20" s="841">
        <v>2423</v>
      </c>
      <c r="G20" s="842">
        <v>1411</v>
      </c>
      <c r="H20" s="841">
        <v>2476</v>
      </c>
      <c r="I20" s="842">
        <v>1471.3</v>
      </c>
      <c r="J20" s="841">
        <v>3449</v>
      </c>
      <c r="K20" s="842">
        <v>2008.5</v>
      </c>
      <c r="L20" s="841">
        <v>3540</v>
      </c>
      <c r="M20" s="842">
        <v>2103.5</v>
      </c>
    </row>
    <row r="21" spans="1:15" ht="13.9" customHeight="1" x14ac:dyDescent="0.2">
      <c r="A21" s="130" t="s">
        <v>600</v>
      </c>
      <c r="B21" s="841">
        <v>9809</v>
      </c>
      <c r="C21" s="842">
        <v>5712.3</v>
      </c>
      <c r="D21" s="841">
        <v>10239</v>
      </c>
      <c r="E21" s="842">
        <v>6084.2</v>
      </c>
      <c r="F21" s="841">
        <v>9809</v>
      </c>
      <c r="G21" s="842">
        <v>5712.3</v>
      </c>
      <c r="H21" s="841">
        <v>10239</v>
      </c>
      <c r="I21" s="842">
        <v>6084.2</v>
      </c>
      <c r="J21" s="841">
        <v>111</v>
      </c>
      <c r="K21" s="842">
        <v>64.599999999999994</v>
      </c>
      <c r="L21" s="841">
        <v>198</v>
      </c>
      <c r="M21" s="842">
        <v>117.7</v>
      </c>
    </row>
    <row r="22" spans="1:15" ht="13.9" customHeight="1" x14ac:dyDescent="0.2">
      <c r="A22" s="130" t="s">
        <v>490</v>
      </c>
      <c r="B22" s="841">
        <v>1379</v>
      </c>
      <c r="C22" s="842">
        <v>803.1</v>
      </c>
      <c r="D22" s="841">
        <v>287</v>
      </c>
      <c r="E22" s="842">
        <v>170.5</v>
      </c>
      <c r="F22" s="841">
        <v>1379</v>
      </c>
      <c r="G22" s="842">
        <v>803.1</v>
      </c>
      <c r="H22" s="841">
        <v>287</v>
      </c>
      <c r="I22" s="842">
        <v>170.5</v>
      </c>
      <c r="J22" s="841">
        <v>262</v>
      </c>
      <c r="K22" s="842">
        <v>152.6</v>
      </c>
      <c r="L22" s="841">
        <v>96</v>
      </c>
      <c r="M22" s="842">
        <v>57</v>
      </c>
    </row>
    <row r="23" spans="1:15" ht="19.899999999999999" customHeight="1" x14ac:dyDescent="0.2">
      <c r="A23" s="130" t="s">
        <v>618</v>
      </c>
      <c r="B23" s="843">
        <v>368906</v>
      </c>
      <c r="C23" s="844">
        <v>214832.5</v>
      </c>
      <c r="D23" s="843">
        <v>382862</v>
      </c>
      <c r="E23" s="844">
        <v>227504</v>
      </c>
      <c r="F23" s="843">
        <v>275869</v>
      </c>
      <c r="G23" s="844">
        <v>160652.29999999999</v>
      </c>
      <c r="H23" s="843">
        <v>297867</v>
      </c>
      <c r="I23" s="844">
        <v>176998.39999999999</v>
      </c>
      <c r="J23" s="843">
        <v>50893</v>
      </c>
      <c r="K23" s="844">
        <v>29637.5</v>
      </c>
      <c r="L23" s="843">
        <v>63589</v>
      </c>
      <c r="M23" s="844">
        <v>37785.800000000003</v>
      </c>
    </row>
    <row r="24" spans="1:15" ht="19.899999999999999" customHeight="1" x14ac:dyDescent="0.2">
      <c r="A24" s="1418" t="s">
        <v>622</v>
      </c>
      <c r="B24" s="1418"/>
      <c r="C24" s="1418"/>
      <c r="D24" s="1418"/>
      <c r="E24" s="1418"/>
      <c r="F24" s="1418"/>
      <c r="G24" s="1418"/>
      <c r="H24" s="1418"/>
      <c r="I24" s="1418"/>
      <c r="J24" s="1418"/>
      <c r="K24" s="1418"/>
      <c r="L24" s="1418"/>
      <c r="M24" s="1418"/>
    </row>
  </sheetData>
  <mergeCells count="14">
    <mergeCell ref="H5:I5"/>
    <mergeCell ref="J5:K5"/>
    <mergeCell ref="L5:M5"/>
    <mergeCell ref="A24:M24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C6" sqref="C6"/>
    </sheetView>
  </sheetViews>
  <sheetFormatPr defaultColWidth="8.85546875" defaultRowHeight="12.75" x14ac:dyDescent="0.2"/>
  <cols>
    <col min="1" max="1" width="36.5703125" style="110" customWidth="1"/>
    <col min="2" max="13" width="8.42578125" style="110" customWidth="1"/>
    <col min="14" max="16384" width="8.85546875" style="110"/>
  </cols>
  <sheetData>
    <row r="1" spans="1:13" ht="30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16.899999999999999" customHeight="1" x14ac:dyDescent="0.2">
      <c r="A2" s="1411" t="s">
        <v>1830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ht="27" customHeight="1" x14ac:dyDescent="0.2">
      <c r="A3" s="1406" t="s">
        <v>574</v>
      </c>
      <c r="B3" s="1413" t="s">
        <v>612</v>
      </c>
      <c r="C3" s="1414"/>
      <c r="D3" s="1414"/>
      <c r="E3" s="1415"/>
      <c r="F3" s="1413" t="s">
        <v>567</v>
      </c>
      <c r="G3" s="1414"/>
      <c r="H3" s="1414"/>
      <c r="I3" s="1415"/>
      <c r="J3" s="1413" t="s">
        <v>568</v>
      </c>
      <c r="K3" s="1414"/>
      <c r="L3" s="1414"/>
      <c r="M3" s="1415"/>
    </row>
    <row r="4" spans="1:13" ht="14.25" customHeight="1" x14ac:dyDescent="0.2">
      <c r="A4" s="1406"/>
      <c r="B4" s="1408">
        <v>2023</v>
      </c>
      <c r="C4" s="1409"/>
      <c r="D4" s="1408">
        <v>2024</v>
      </c>
      <c r="E4" s="1409"/>
      <c r="F4" s="1408">
        <v>2023</v>
      </c>
      <c r="G4" s="1409"/>
      <c r="H4" s="1419">
        <v>2024</v>
      </c>
      <c r="I4" s="1420"/>
      <c r="J4" s="1419">
        <v>2023</v>
      </c>
      <c r="K4" s="1420"/>
      <c r="L4" s="1408">
        <v>2024</v>
      </c>
      <c r="M4" s="1409"/>
    </row>
    <row r="5" spans="1:13" ht="36" x14ac:dyDescent="0.2">
      <c r="A5" s="1406"/>
      <c r="B5" s="118" t="s">
        <v>613</v>
      </c>
      <c r="C5" s="118" t="s">
        <v>1917</v>
      </c>
      <c r="D5" s="118" t="s">
        <v>613</v>
      </c>
      <c r="E5" s="118" t="s">
        <v>1917</v>
      </c>
      <c r="F5" s="118" t="s">
        <v>613</v>
      </c>
      <c r="G5" s="118" t="s">
        <v>1917</v>
      </c>
      <c r="H5" s="118" t="s">
        <v>613</v>
      </c>
      <c r="I5" s="118" t="s">
        <v>1917</v>
      </c>
      <c r="J5" s="118" t="s">
        <v>613</v>
      </c>
      <c r="K5" s="118" t="s">
        <v>1917</v>
      </c>
      <c r="L5" s="118" t="s">
        <v>613</v>
      </c>
      <c r="M5" s="118" t="s">
        <v>1917</v>
      </c>
    </row>
    <row r="6" spans="1:13" ht="28.5" x14ac:dyDescent="0.2">
      <c r="A6" s="130" t="s">
        <v>454</v>
      </c>
      <c r="B6" s="845">
        <v>3664</v>
      </c>
      <c r="C6" s="842">
        <v>11322.6</v>
      </c>
      <c r="D6" s="845">
        <v>2117</v>
      </c>
      <c r="E6" s="842">
        <v>6223.4</v>
      </c>
      <c r="F6" s="845">
        <v>2592</v>
      </c>
      <c r="G6" s="842">
        <v>8009.9</v>
      </c>
      <c r="H6" s="845">
        <v>1943</v>
      </c>
      <c r="I6" s="842">
        <v>5711.8</v>
      </c>
      <c r="J6" s="845">
        <v>701</v>
      </c>
      <c r="K6" s="842">
        <v>2166.3000000000002</v>
      </c>
      <c r="L6" s="845">
        <v>198</v>
      </c>
      <c r="M6" s="842">
        <v>582.1</v>
      </c>
    </row>
    <row r="7" spans="1:13" ht="22.15" customHeight="1" x14ac:dyDescent="0.2">
      <c r="A7" s="130" t="s">
        <v>576</v>
      </c>
      <c r="B7" s="845">
        <v>520</v>
      </c>
      <c r="C7" s="842">
        <v>1606.9</v>
      </c>
      <c r="D7" s="845">
        <v>536</v>
      </c>
      <c r="E7" s="842">
        <v>1575.7</v>
      </c>
      <c r="F7" s="845">
        <v>330</v>
      </c>
      <c r="G7" s="842">
        <v>1019.8</v>
      </c>
      <c r="H7" s="845">
        <v>294</v>
      </c>
      <c r="I7" s="842">
        <v>864.3</v>
      </c>
      <c r="J7" s="845">
        <v>127</v>
      </c>
      <c r="K7" s="842">
        <v>392.5</v>
      </c>
      <c r="L7" s="845">
        <v>132</v>
      </c>
      <c r="M7" s="842">
        <v>388</v>
      </c>
    </row>
    <row r="8" spans="1:13" ht="22.15" customHeight="1" x14ac:dyDescent="0.2">
      <c r="A8" s="128" t="s">
        <v>577</v>
      </c>
      <c r="B8" s="1172">
        <v>81</v>
      </c>
      <c r="C8" s="1170">
        <v>250.3</v>
      </c>
      <c r="D8" s="1172">
        <v>90</v>
      </c>
      <c r="E8" s="1170">
        <v>264.60000000000002</v>
      </c>
      <c r="F8" s="1172">
        <v>12</v>
      </c>
      <c r="G8" s="1170">
        <v>37.1</v>
      </c>
      <c r="H8" s="1172">
        <v>11</v>
      </c>
      <c r="I8" s="1170">
        <v>32.299999999999997</v>
      </c>
      <c r="J8" s="1172">
        <v>68</v>
      </c>
      <c r="K8" s="1170">
        <v>210.1</v>
      </c>
      <c r="L8" s="1172">
        <v>65</v>
      </c>
      <c r="M8" s="1170">
        <v>191.1</v>
      </c>
    </row>
    <row r="9" spans="1:13" ht="28.5" x14ac:dyDescent="0.2">
      <c r="A9" s="130" t="s">
        <v>578</v>
      </c>
      <c r="B9" s="845">
        <v>299</v>
      </c>
      <c r="C9" s="842">
        <v>924</v>
      </c>
      <c r="D9" s="845">
        <v>320</v>
      </c>
      <c r="E9" s="842">
        <v>940.7</v>
      </c>
      <c r="F9" s="845">
        <v>128</v>
      </c>
      <c r="G9" s="842">
        <v>395.6</v>
      </c>
      <c r="H9" s="845">
        <v>135</v>
      </c>
      <c r="I9" s="842">
        <v>396.9</v>
      </c>
      <c r="J9" s="845">
        <v>143</v>
      </c>
      <c r="K9" s="842">
        <v>441.9</v>
      </c>
      <c r="L9" s="845">
        <v>191</v>
      </c>
      <c r="M9" s="842">
        <v>561.5</v>
      </c>
    </row>
    <row r="10" spans="1:13" ht="47.45" customHeight="1" x14ac:dyDescent="0.2">
      <c r="A10" s="130" t="s">
        <v>579</v>
      </c>
      <c r="B10" s="845">
        <v>1992</v>
      </c>
      <c r="C10" s="842">
        <v>6155.7</v>
      </c>
      <c r="D10" s="845">
        <v>2170</v>
      </c>
      <c r="E10" s="842">
        <v>6379.2</v>
      </c>
      <c r="F10" s="845">
        <v>661</v>
      </c>
      <c r="G10" s="842">
        <v>2042.6</v>
      </c>
      <c r="H10" s="845">
        <v>957</v>
      </c>
      <c r="I10" s="842">
        <v>2813.3</v>
      </c>
      <c r="J10" s="845">
        <v>1151</v>
      </c>
      <c r="K10" s="842">
        <v>3556.9</v>
      </c>
      <c r="L10" s="845">
        <v>1255</v>
      </c>
      <c r="M10" s="842">
        <v>3689.3</v>
      </c>
    </row>
    <row r="11" spans="1:13" ht="22.15" customHeight="1" x14ac:dyDescent="0.2">
      <c r="A11" s="128" t="s">
        <v>580</v>
      </c>
      <c r="B11" s="1172">
        <v>193</v>
      </c>
      <c r="C11" s="1170">
        <v>596.4</v>
      </c>
      <c r="D11" s="1172">
        <v>160</v>
      </c>
      <c r="E11" s="1170">
        <v>470.4</v>
      </c>
      <c r="F11" s="1172">
        <v>16</v>
      </c>
      <c r="G11" s="1170">
        <v>49.4</v>
      </c>
      <c r="H11" s="1172">
        <v>16</v>
      </c>
      <c r="I11" s="1170">
        <v>47</v>
      </c>
      <c r="J11" s="1172">
        <v>154</v>
      </c>
      <c r="K11" s="1170">
        <v>475.9</v>
      </c>
      <c r="L11" s="1172">
        <v>130</v>
      </c>
      <c r="M11" s="1170">
        <v>382.2</v>
      </c>
    </row>
    <row r="12" spans="1:13" ht="22.15" customHeight="1" x14ac:dyDescent="0.2">
      <c r="A12" s="128" t="s">
        <v>581</v>
      </c>
      <c r="B12" s="1172">
        <v>188</v>
      </c>
      <c r="C12" s="1170">
        <v>581</v>
      </c>
      <c r="D12" s="1172">
        <v>150</v>
      </c>
      <c r="E12" s="1170">
        <v>441</v>
      </c>
      <c r="F12" s="1172">
        <v>16</v>
      </c>
      <c r="G12" s="1170">
        <v>49.4</v>
      </c>
      <c r="H12" s="1172">
        <v>16</v>
      </c>
      <c r="I12" s="1170">
        <v>47</v>
      </c>
      <c r="J12" s="1172">
        <v>149</v>
      </c>
      <c r="K12" s="1170">
        <v>460.4</v>
      </c>
      <c r="L12" s="1172">
        <v>126</v>
      </c>
      <c r="M12" s="1170">
        <v>370.4</v>
      </c>
    </row>
    <row r="13" spans="1:13" ht="22.15" customHeight="1" x14ac:dyDescent="0.2">
      <c r="A13" s="128" t="s">
        <v>582</v>
      </c>
      <c r="B13" s="1172">
        <v>1</v>
      </c>
      <c r="C13" s="1170">
        <v>3.1</v>
      </c>
      <c r="D13" s="1172">
        <v>5</v>
      </c>
      <c r="E13" s="1170">
        <v>14.7</v>
      </c>
      <c r="F13" s="1172">
        <v>0</v>
      </c>
      <c r="G13" s="1170">
        <v>0</v>
      </c>
      <c r="H13" s="1172">
        <v>0</v>
      </c>
      <c r="I13" s="1170">
        <v>0</v>
      </c>
      <c r="J13" s="1172">
        <v>1</v>
      </c>
      <c r="K13" s="1170">
        <v>3.1</v>
      </c>
      <c r="L13" s="1172">
        <v>4</v>
      </c>
      <c r="M13" s="1170">
        <v>11.8</v>
      </c>
    </row>
    <row r="14" spans="1:13" ht="22.15" customHeight="1" x14ac:dyDescent="0.2">
      <c r="A14" s="130" t="s">
        <v>583</v>
      </c>
      <c r="B14" s="845">
        <v>1709</v>
      </c>
      <c r="C14" s="842">
        <v>5281.2</v>
      </c>
      <c r="D14" s="845">
        <v>1668</v>
      </c>
      <c r="E14" s="842">
        <v>4903.3999999999996</v>
      </c>
      <c r="F14" s="845">
        <v>126</v>
      </c>
      <c r="G14" s="842">
        <v>389.4</v>
      </c>
      <c r="H14" s="845">
        <v>148</v>
      </c>
      <c r="I14" s="842">
        <v>435.1</v>
      </c>
      <c r="J14" s="845">
        <v>418</v>
      </c>
      <c r="K14" s="842">
        <v>1291.7</v>
      </c>
      <c r="L14" s="845">
        <v>463</v>
      </c>
      <c r="M14" s="842">
        <v>1361.1</v>
      </c>
    </row>
    <row r="15" spans="1:13" ht="22.15" customHeight="1" x14ac:dyDescent="0.2">
      <c r="A15" s="130" t="s">
        <v>464</v>
      </c>
      <c r="B15" s="845">
        <v>2689</v>
      </c>
      <c r="C15" s="842">
        <v>8309.6</v>
      </c>
      <c r="D15" s="845">
        <v>2575</v>
      </c>
      <c r="E15" s="842">
        <v>7569.7</v>
      </c>
      <c r="F15" s="845">
        <v>982</v>
      </c>
      <c r="G15" s="842">
        <v>3034.6</v>
      </c>
      <c r="H15" s="845">
        <v>736</v>
      </c>
      <c r="I15" s="842">
        <v>2163.6</v>
      </c>
      <c r="J15" s="845">
        <v>720</v>
      </c>
      <c r="K15" s="842">
        <v>2225</v>
      </c>
      <c r="L15" s="845">
        <v>681</v>
      </c>
      <c r="M15" s="842">
        <v>2001.9</v>
      </c>
    </row>
    <row r="16" spans="1:13" ht="32.450000000000003" customHeight="1" x14ac:dyDescent="0.2">
      <c r="A16" s="130" t="s">
        <v>584</v>
      </c>
      <c r="B16" s="845">
        <v>5589</v>
      </c>
      <c r="C16" s="842">
        <v>17271.3</v>
      </c>
      <c r="D16" s="845">
        <v>5926</v>
      </c>
      <c r="E16" s="842">
        <v>17420.7</v>
      </c>
      <c r="F16" s="845">
        <v>1285</v>
      </c>
      <c r="G16" s="842">
        <v>3971</v>
      </c>
      <c r="H16" s="845">
        <v>1812</v>
      </c>
      <c r="I16" s="842">
        <v>5326.7</v>
      </c>
      <c r="J16" s="845">
        <v>2343</v>
      </c>
      <c r="K16" s="842">
        <v>7240.4</v>
      </c>
      <c r="L16" s="845">
        <v>2953</v>
      </c>
      <c r="M16" s="842">
        <v>8681</v>
      </c>
    </row>
    <row r="17" spans="1:13" ht="27.75" customHeight="1" x14ac:dyDescent="0.2">
      <c r="A17" s="130" t="s">
        <v>469</v>
      </c>
      <c r="B17" s="845">
        <v>991</v>
      </c>
      <c r="C17" s="842">
        <v>3062.4</v>
      </c>
      <c r="D17" s="845">
        <v>903</v>
      </c>
      <c r="E17" s="842">
        <v>2654.6</v>
      </c>
      <c r="F17" s="845">
        <v>791</v>
      </c>
      <c r="G17" s="842">
        <v>2444.4</v>
      </c>
      <c r="H17" s="845">
        <v>712</v>
      </c>
      <c r="I17" s="842">
        <v>2093.1</v>
      </c>
      <c r="J17" s="845">
        <v>90</v>
      </c>
      <c r="K17" s="842">
        <v>278.10000000000002</v>
      </c>
      <c r="L17" s="845">
        <v>114</v>
      </c>
      <c r="M17" s="842">
        <v>335.1</v>
      </c>
    </row>
    <row r="18" spans="1:13" ht="28.5" customHeight="1" x14ac:dyDescent="0.2">
      <c r="A18" s="130" t="s">
        <v>470</v>
      </c>
      <c r="B18" s="845">
        <v>1251</v>
      </c>
      <c r="C18" s="842">
        <v>3865.9</v>
      </c>
      <c r="D18" s="845">
        <v>1277</v>
      </c>
      <c r="E18" s="842">
        <v>3754</v>
      </c>
      <c r="F18" s="845">
        <v>561</v>
      </c>
      <c r="G18" s="842">
        <v>1733.6</v>
      </c>
      <c r="H18" s="845">
        <v>613</v>
      </c>
      <c r="I18" s="842">
        <v>1802</v>
      </c>
      <c r="J18" s="845">
        <v>773</v>
      </c>
      <c r="K18" s="842">
        <v>2388.8000000000002</v>
      </c>
      <c r="L18" s="845">
        <v>783</v>
      </c>
      <c r="M18" s="842">
        <v>2301.8000000000002</v>
      </c>
    </row>
    <row r="19" spans="1:13" ht="22.15" customHeight="1" x14ac:dyDescent="0.2">
      <c r="A19" s="128" t="s">
        <v>614</v>
      </c>
      <c r="B19" s="1173">
        <v>0</v>
      </c>
      <c r="C19" s="1174">
        <v>0</v>
      </c>
      <c r="D19" s="1173">
        <v>0</v>
      </c>
      <c r="E19" s="1174">
        <v>0</v>
      </c>
      <c r="F19" s="1173">
        <v>0</v>
      </c>
      <c r="G19" s="1174">
        <v>0</v>
      </c>
      <c r="H19" s="1173">
        <v>0</v>
      </c>
      <c r="I19" s="1174">
        <v>0</v>
      </c>
      <c r="J19" s="1173">
        <v>0</v>
      </c>
      <c r="K19" s="1174">
        <v>0</v>
      </c>
      <c r="L19" s="1173">
        <v>0</v>
      </c>
      <c r="M19" s="1174">
        <v>0</v>
      </c>
    </row>
    <row r="20" spans="1:13" ht="22.15" customHeight="1" x14ac:dyDescent="0.2">
      <c r="A20" s="128" t="s">
        <v>615</v>
      </c>
      <c r="B20" s="1173">
        <v>0</v>
      </c>
      <c r="C20" s="1174">
        <v>0</v>
      </c>
      <c r="D20" s="1173">
        <v>0</v>
      </c>
      <c r="E20" s="1174">
        <v>0</v>
      </c>
      <c r="F20" s="1173">
        <v>0</v>
      </c>
      <c r="G20" s="1174">
        <v>0</v>
      </c>
      <c r="H20" s="1173">
        <v>0</v>
      </c>
      <c r="I20" s="1174">
        <v>0</v>
      </c>
      <c r="J20" s="1173">
        <v>0</v>
      </c>
      <c r="K20" s="1174">
        <v>0</v>
      </c>
      <c r="L20" s="1173">
        <v>0</v>
      </c>
      <c r="M20" s="1174">
        <v>0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39370078740157483" top="0.39370078740157483" bottom="0.78740157480314965" header="0" footer="0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5"/>
  <sheetViews>
    <sheetView zoomScaleNormal="100" workbookViewId="0">
      <selection activeCell="P27" sqref="P27"/>
    </sheetView>
  </sheetViews>
  <sheetFormatPr defaultColWidth="8.85546875" defaultRowHeight="12.75" x14ac:dyDescent="0.2"/>
  <cols>
    <col min="1" max="1" width="36.28515625" style="110" customWidth="1"/>
    <col min="2" max="2" width="8.42578125" style="110" customWidth="1"/>
    <col min="3" max="3" width="10.85546875" style="110" customWidth="1"/>
    <col min="4" max="4" width="8.42578125" style="110" customWidth="1"/>
    <col min="5" max="5" width="11.5703125" style="110" customWidth="1"/>
    <col min="6" max="6" width="8.42578125" style="110" customWidth="1"/>
    <col min="7" max="7" width="10.42578125" style="110" customWidth="1"/>
    <col min="8" max="8" width="8.42578125" style="110" customWidth="1"/>
    <col min="9" max="9" width="11" style="110" customWidth="1"/>
    <col min="10" max="10" width="8.42578125" style="110" customWidth="1"/>
    <col min="11" max="11" width="11" style="110" customWidth="1"/>
    <col min="12" max="12" width="8.42578125" style="110" customWidth="1"/>
    <col min="13" max="13" width="10.140625" style="110" customWidth="1"/>
    <col min="14" max="16384" width="8.85546875" style="110"/>
  </cols>
  <sheetData>
    <row r="1" spans="1:13" ht="27.75" customHeight="1" x14ac:dyDescent="0.2">
      <c r="A1" s="1411" t="s">
        <v>573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</row>
    <row r="2" spans="1:13" ht="19.899999999999999" customHeight="1" x14ac:dyDescent="0.2">
      <c r="A2" s="1411" t="s">
        <v>1830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</row>
    <row r="3" spans="1:13" ht="16.149999999999999" customHeight="1" x14ac:dyDescent="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1417" t="s">
        <v>431</v>
      </c>
      <c r="L3" s="1417"/>
      <c r="M3" s="1417"/>
    </row>
    <row r="4" spans="1:13" ht="26.45" customHeight="1" x14ac:dyDescent="0.2">
      <c r="A4" s="1406" t="s">
        <v>574</v>
      </c>
      <c r="B4" s="1413" t="s">
        <v>612</v>
      </c>
      <c r="C4" s="1414"/>
      <c r="D4" s="1414"/>
      <c r="E4" s="1415"/>
      <c r="F4" s="1413" t="s">
        <v>567</v>
      </c>
      <c r="G4" s="1414"/>
      <c r="H4" s="1414"/>
      <c r="I4" s="1415"/>
      <c r="J4" s="1413" t="s">
        <v>568</v>
      </c>
      <c r="K4" s="1414"/>
      <c r="L4" s="1414"/>
      <c r="M4" s="1415"/>
    </row>
    <row r="5" spans="1:13" ht="16.149999999999999" customHeight="1" x14ac:dyDescent="0.2">
      <c r="A5" s="1406"/>
      <c r="B5" s="1408">
        <v>2023</v>
      </c>
      <c r="C5" s="1409"/>
      <c r="D5" s="1408">
        <v>2024</v>
      </c>
      <c r="E5" s="1409"/>
      <c r="F5" s="1408">
        <v>2023</v>
      </c>
      <c r="G5" s="1409"/>
      <c r="H5" s="1408">
        <v>2024</v>
      </c>
      <c r="I5" s="1409"/>
      <c r="J5" s="1408">
        <v>2023</v>
      </c>
      <c r="K5" s="1409"/>
      <c r="L5" s="1408">
        <v>2024</v>
      </c>
      <c r="M5" s="1409"/>
    </row>
    <row r="6" spans="1:13" ht="30" customHeight="1" x14ac:dyDescent="0.2">
      <c r="A6" s="1406"/>
      <c r="B6" s="118" t="s">
        <v>613</v>
      </c>
      <c r="C6" s="118" t="s">
        <v>1917</v>
      </c>
      <c r="D6" s="118" t="s">
        <v>613</v>
      </c>
      <c r="E6" s="118" t="s">
        <v>1917</v>
      </c>
      <c r="F6" s="118" t="s">
        <v>613</v>
      </c>
      <c r="G6" s="118" t="s">
        <v>1917</v>
      </c>
      <c r="H6" s="118" t="s">
        <v>613</v>
      </c>
      <c r="I6" s="118" t="s">
        <v>1917</v>
      </c>
      <c r="J6" s="118" t="s">
        <v>613</v>
      </c>
      <c r="K6" s="118" t="s">
        <v>1917</v>
      </c>
      <c r="L6" s="118" t="s">
        <v>613</v>
      </c>
      <c r="M6" s="118" t="s">
        <v>1917</v>
      </c>
    </row>
    <row r="7" spans="1:13" ht="17.25" customHeight="1" x14ac:dyDescent="0.2">
      <c r="A7" s="130" t="s">
        <v>479</v>
      </c>
      <c r="B7" s="846">
        <v>18243</v>
      </c>
      <c r="C7" s="842">
        <v>56375.199999999997</v>
      </c>
      <c r="D7" s="846">
        <v>26573</v>
      </c>
      <c r="E7" s="842">
        <v>78116.800000000003</v>
      </c>
      <c r="F7" s="846">
        <v>15929</v>
      </c>
      <c r="G7" s="842">
        <v>49224.4</v>
      </c>
      <c r="H7" s="846">
        <v>16909</v>
      </c>
      <c r="I7" s="842">
        <v>49707.5</v>
      </c>
      <c r="J7" s="846">
        <v>1017</v>
      </c>
      <c r="K7" s="842">
        <v>3142.8</v>
      </c>
      <c r="L7" s="846">
        <v>2492</v>
      </c>
      <c r="M7" s="842">
        <v>7325.7</v>
      </c>
    </row>
    <row r="8" spans="1:13" ht="17.25" customHeight="1" x14ac:dyDescent="0.2">
      <c r="A8" s="128" t="s">
        <v>592</v>
      </c>
      <c r="B8" s="1175">
        <v>154</v>
      </c>
      <c r="C8" s="1170">
        <v>475.9</v>
      </c>
      <c r="D8" s="1175">
        <v>415</v>
      </c>
      <c r="E8" s="1170">
        <v>1220</v>
      </c>
      <c r="F8" s="1175">
        <v>154</v>
      </c>
      <c r="G8" s="1170">
        <v>475.9</v>
      </c>
      <c r="H8" s="1175">
        <v>415</v>
      </c>
      <c r="I8" s="1170">
        <v>1220</v>
      </c>
      <c r="J8" s="1175">
        <v>92</v>
      </c>
      <c r="K8" s="1170">
        <v>284.3</v>
      </c>
      <c r="L8" s="1175">
        <v>324</v>
      </c>
      <c r="M8" s="1170">
        <v>952.5</v>
      </c>
    </row>
    <row r="9" spans="1:13" ht="49.15" customHeight="1" x14ac:dyDescent="0.2">
      <c r="A9" s="128" t="s">
        <v>593</v>
      </c>
      <c r="B9" s="1176">
        <v>23</v>
      </c>
      <c r="C9" s="1170">
        <v>71.099999999999994</v>
      </c>
      <c r="D9" s="1176">
        <v>12</v>
      </c>
      <c r="E9" s="1170">
        <v>35.299999999999997</v>
      </c>
      <c r="F9" s="1176">
        <v>3</v>
      </c>
      <c r="G9" s="1170">
        <v>9.3000000000000007</v>
      </c>
      <c r="H9" s="1176">
        <v>2</v>
      </c>
      <c r="I9" s="1170">
        <v>5.9</v>
      </c>
      <c r="J9" s="1176">
        <v>10</v>
      </c>
      <c r="K9" s="1170">
        <v>30.9</v>
      </c>
      <c r="L9" s="1176">
        <v>10</v>
      </c>
      <c r="M9" s="1170">
        <v>29.4</v>
      </c>
    </row>
    <row r="10" spans="1:13" ht="17.25" customHeight="1" x14ac:dyDescent="0.2">
      <c r="A10" s="128" t="s">
        <v>594</v>
      </c>
      <c r="B10" s="1175">
        <v>556</v>
      </c>
      <c r="C10" s="1170">
        <v>1718.2</v>
      </c>
      <c r="D10" s="1175">
        <v>502</v>
      </c>
      <c r="E10" s="1170">
        <v>1475.7</v>
      </c>
      <c r="F10" s="1175">
        <v>19</v>
      </c>
      <c r="G10" s="1170">
        <v>58.7</v>
      </c>
      <c r="H10" s="1175">
        <v>16</v>
      </c>
      <c r="I10" s="1170">
        <v>47</v>
      </c>
      <c r="J10" s="1175">
        <v>411</v>
      </c>
      <c r="K10" s="1170">
        <v>1270.0999999999999</v>
      </c>
      <c r="L10" s="1175">
        <v>375</v>
      </c>
      <c r="M10" s="1170">
        <v>1102.4000000000001</v>
      </c>
    </row>
    <row r="11" spans="1:13" ht="17.25" customHeight="1" x14ac:dyDescent="0.2">
      <c r="A11" s="130" t="s">
        <v>482</v>
      </c>
      <c r="B11" s="846">
        <v>4735</v>
      </c>
      <c r="C11" s="842">
        <v>14632.3</v>
      </c>
      <c r="D11" s="846">
        <v>5295</v>
      </c>
      <c r="E11" s="842">
        <v>15565.7</v>
      </c>
      <c r="F11" s="846">
        <v>1124</v>
      </c>
      <c r="G11" s="842">
        <v>3473.4</v>
      </c>
      <c r="H11" s="846">
        <v>2184</v>
      </c>
      <c r="I11" s="842">
        <v>6420.3</v>
      </c>
      <c r="J11" s="846">
        <v>960</v>
      </c>
      <c r="K11" s="842">
        <v>2966.6</v>
      </c>
      <c r="L11" s="846">
        <v>1777</v>
      </c>
      <c r="M11" s="842">
        <v>5223.8999999999996</v>
      </c>
    </row>
    <row r="12" spans="1:13" ht="29.45" customHeight="1" x14ac:dyDescent="0.2">
      <c r="A12" s="128" t="s">
        <v>616</v>
      </c>
      <c r="B12" s="1175">
        <v>25</v>
      </c>
      <c r="C12" s="1170">
        <v>77.3</v>
      </c>
      <c r="D12" s="1175">
        <v>24</v>
      </c>
      <c r="E12" s="1170">
        <v>70.599999999999994</v>
      </c>
      <c r="F12" s="1175">
        <v>16</v>
      </c>
      <c r="G12" s="1170">
        <v>49.4</v>
      </c>
      <c r="H12" s="1175">
        <v>18</v>
      </c>
      <c r="I12" s="1170">
        <v>52.9</v>
      </c>
      <c r="J12" s="1175">
        <v>18</v>
      </c>
      <c r="K12" s="1170">
        <v>55.6</v>
      </c>
      <c r="L12" s="1175">
        <v>14</v>
      </c>
      <c r="M12" s="1170">
        <v>41.2</v>
      </c>
    </row>
    <row r="13" spans="1:13" ht="17.25" customHeight="1" x14ac:dyDescent="0.2">
      <c r="A13" s="128" t="s">
        <v>596</v>
      </c>
      <c r="B13" s="1175">
        <v>11</v>
      </c>
      <c r="C13" s="1170">
        <v>34</v>
      </c>
      <c r="D13" s="1175">
        <v>33</v>
      </c>
      <c r="E13" s="1170">
        <v>97</v>
      </c>
      <c r="F13" s="1175">
        <v>9</v>
      </c>
      <c r="G13" s="1170">
        <v>27.8</v>
      </c>
      <c r="H13" s="1175">
        <v>8</v>
      </c>
      <c r="I13" s="1170">
        <v>23.5</v>
      </c>
      <c r="J13" s="1175">
        <v>3</v>
      </c>
      <c r="K13" s="1170">
        <v>9.3000000000000007</v>
      </c>
      <c r="L13" s="1175">
        <v>8</v>
      </c>
      <c r="M13" s="1170">
        <v>23.5</v>
      </c>
    </row>
    <row r="14" spans="1:13" ht="17.25" customHeight="1" x14ac:dyDescent="0.2">
      <c r="A14" s="128" t="s">
        <v>597</v>
      </c>
      <c r="B14" s="1175">
        <v>4</v>
      </c>
      <c r="C14" s="1170">
        <v>12.4</v>
      </c>
      <c r="D14" s="1175">
        <v>22</v>
      </c>
      <c r="E14" s="1170">
        <v>64.7</v>
      </c>
      <c r="F14" s="1175">
        <v>1</v>
      </c>
      <c r="G14" s="1170">
        <v>3.1</v>
      </c>
      <c r="H14" s="1175">
        <v>21</v>
      </c>
      <c r="I14" s="1170">
        <v>61.7</v>
      </c>
      <c r="J14" s="1175">
        <v>2</v>
      </c>
      <c r="K14" s="1170">
        <v>6.2</v>
      </c>
      <c r="L14" s="1175">
        <v>20</v>
      </c>
      <c r="M14" s="1170">
        <v>58.8</v>
      </c>
    </row>
    <row r="15" spans="1:13" ht="18" customHeight="1" x14ac:dyDescent="0.2">
      <c r="A15" s="130" t="s">
        <v>483</v>
      </c>
      <c r="B15" s="846">
        <v>2390</v>
      </c>
      <c r="C15" s="842">
        <v>7385.7</v>
      </c>
      <c r="D15" s="846">
        <v>3766</v>
      </c>
      <c r="E15" s="842">
        <v>11070.9</v>
      </c>
      <c r="F15" s="846">
        <v>1409</v>
      </c>
      <c r="G15" s="842">
        <v>4354.1000000000004</v>
      </c>
      <c r="H15" s="846">
        <v>2829</v>
      </c>
      <c r="I15" s="842">
        <v>8316.4</v>
      </c>
      <c r="J15" s="846">
        <v>243</v>
      </c>
      <c r="K15" s="842">
        <v>750.9</v>
      </c>
      <c r="L15" s="846">
        <v>373</v>
      </c>
      <c r="M15" s="842">
        <v>1096.5</v>
      </c>
    </row>
    <row r="16" spans="1:13" ht="28.9" customHeight="1" x14ac:dyDescent="0.2">
      <c r="A16" s="130" t="s">
        <v>484</v>
      </c>
      <c r="B16" s="846">
        <v>4723</v>
      </c>
      <c r="C16" s="842">
        <v>14595.2</v>
      </c>
      <c r="D16" s="846">
        <v>4892</v>
      </c>
      <c r="E16" s="842">
        <v>14381</v>
      </c>
      <c r="F16" s="846">
        <v>2022</v>
      </c>
      <c r="G16" s="842">
        <v>6248.5</v>
      </c>
      <c r="H16" s="846">
        <v>1917</v>
      </c>
      <c r="I16" s="842">
        <v>5635.4</v>
      </c>
      <c r="J16" s="846">
        <v>2241</v>
      </c>
      <c r="K16" s="842">
        <v>6925.2</v>
      </c>
      <c r="L16" s="846">
        <v>2988</v>
      </c>
      <c r="M16" s="842">
        <v>8783.7999999999993</v>
      </c>
    </row>
    <row r="17" spans="1:13" ht="17.25" customHeight="1" x14ac:dyDescent="0.2">
      <c r="A17" s="130" t="s">
        <v>485</v>
      </c>
      <c r="B17" s="846">
        <v>1847</v>
      </c>
      <c r="C17" s="842">
        <v>5707.7</v>
      </c>
      <c r="D17" s="846">
        <v>1797</v>
      </c>
      <c r="E17" s="842">
        <v>5282.7</v>
      </c>
      <c r="F17" s="846">
        <v>1089</v>
      </c>
      <c r="G17" s="842">
        <v>3365.3</v>
      </c>
      <c r="H17" s="846">
        <v>943</v>
      </c>
      <c r="I17" s="842">
        <v>2772.1</v>
      </c>
      <c r="J17" s="846">
        <v>617</v>
      </c>
      <c r="K17" s="842">
        <v>1906.7</v>
      </c>
      <c r="L17" s="846">
        <v>646</v>
      </c>
      <c r="M17" s="842">
        <v>1899.1</v>
      </c>
    </row>
    <row r="18" spans="1:13" ht="30" customHeight="1" x14ac:dyDescent="0.2">
      <c r="A18" s="130" t="s">
        <v>610</v>
      </c>
      <c r="B18" s="846">
        <v>57</v>
      </c>
      <c r="C18" s="842">
        <v>360.9</v>
      </c>
      <c r="D18" s="846">
        <v>49</v>
      </c>
      <c r="E18" s="842">
        <v>296.60000000000002</v>
      </c>
      <c r="F18" s="846">
        <v>53</v>
      </c>
      <c r="G18" s="842">
        <v>335.6</v>
      </c>
      <c r="H18" s="846">
        <v>40</v>
      </c>
      <c r="I18" s="842">
        <v>242.1</v>
      </c>
      <c r="J18" s="846">
        <v>16</v>
      </c>
      <c r="K18" s="842">
        <v>101.3</v>
      </c>
      <c r="L18" s="846">
        <v>20</v>
      </c>
      <c r="M18" s="842">
        <v>121.1</v>
      </c>
    </row>
    <row r="19" spans="1:13" ht="39.75" customHeight="1" x14ac:dyDescent="0.2">
      <c r="A19" s="130" t="s">
        <v>617</v>
      </c>
      <c r="B19" s="891">
        <v>0</v>
      </c>
      <c r="C19" s="842">
        <v>0</v>
      </c>
      <c r="D19" s="891">
        <v>0</v>
      </c>
      <c r="E19" s="842">
        <v>0</v>
      </c>
      <c r="F19" s="891">
        <v>0</v>
      </c>
      <c r="G19" s="842">
        <v>0</v>
      </c>
      <c r="H19" s="891">
        <v>0</v>
      </c>
      <c r="I19" s="842">
        <v>0</v>
      </c>
      <c r="J19" s="891">
        <v>0</v>
      </c>
      <c r="K19" s="842">
        <v>0</v>
      </c>
      <c r="L19" s="891">
        <v>0</v>
      </c>
      <c r="M19" s="842">
        <v>0</v>
      </c>
    </row>
    <row r="20" spans="1:13" ht="17.25" customHeight="1" x14ac:dyDescent="0.2">
      <c r="A20" s="130" t="s">
        <v>487</v>
      </c>
      <c r="B20" s="846">
        <v>499</v>
      </c>
      <c r="C20" s="842">
        <v>1542</v>
      </c>
      <c r="D20" s="846">
        <v>465</v>
      </c>
      <c r="E20" s="842">
        <v>1367</v>
      </c>
      <c r="F20" s="846">
        <v>70</v>
      </c>
      <c r="G20" s="842">
        <v>216.3</v>
      </c>
      <c r="H20" s="846">
        <v>57</v>
      </c>
      <c r="I20" s="842">
        <v>167.6</v>
      </c>
      <c r="J20" s="846">
        <v>233</v>
      </c>
      <c r="K20" s="842">
        <v>720</v>
      </c>
      <c r="L20" s="846">
        <v>260</v>
      </c>
      <c r="M20" s="842">
        <v>764.3</v>
      </c>
    </row>
    <row r="21" spans="1:13" ht="17.25" customHeight="1" x14ac:dyDescent="0.2">
      <c r="A21" s="130" t="s">
        <v>600</v>
      </c>
      <c r="B21" s="846">
        <v>2491</v>
      </c>
      <c r="C21" s="842">
        <v>7697.8</v>
      </c>
      <c r="D21" s="846">
        <v>2052</v>
      </c>
      <c r="E21" s="842">
        <v>6032.3</v>
      </c>
      <c r="F21" s="846">
        <v>2491</v>
      </c>
      <c r="G21" s="842">
        <v>7697.8</v>
      </c>
      <c r="H21" s="846">
        <v>2052</v>
      </c>
      <c r="I21" s="842">
        <v>6032.3</v>
      </c>
      <c r="J21" s="846">
        <v>23</v>
      </c>
      <c r="K21" s="842">
        <v>71.099999999999994</v>
      </c>
      <c r="L21" s="846">
        <v>134</v>
      </c>
      <c r="M21" s="842">
        <v>393.9</v>
      </c>
    </row>
    <row r="22" spans="1:13" ht="17.25" customHeight="1" x14ac:dyDescent="0.2">
      <c r="A22" s="130" t="s">
        <v>490</v>
      </c>
      <c r="B22" s="846">
        <v>394</v>
      </c>
      <c r="C22" s="842">
        <v>1217.5999999999999</v>
      </c>
      <c r="D22" s="846">
        <v>89</v>
      </c>
      <c r="E22" s="842">
        <v>261.60000000000002</v>
      </c>
      <c r="F22" s="846">
        <v>394</v>
      </c>
      <c r="G22" s="842">
        <v>1217.5999999999999</v>
      </c>
      <c r="H22" s="846">
        <v>89</v>
      </c>
      <c r="I22" s="842">
        <v>261.60000000000002</v>
      </c>
      <c r="J22" s="846">
        <v>40</v>
      </c>
      <c r="K22" s="842">
        <v>123.6</v>
      </c>
      <c r="L22" s="846">
        <v>45</v>
      </c>
      <c r="M22" s="842">
        <v>132.30000000000001</v>
      </c>
    </row>
    <row r="23" spans="1:13" ht="17.25" customHeight="1" x14ac:dyDescent="0.2">
      <c r="A23" s="130" t="s">
        <v>618</v>
      </c>
      <c r="B23" s="847">
        <v>54083</v>
      </c>
      <c r="C23" s="848">
        <v>167129.20000000001</v>
      </c>
      <c r="D23" s="847">
        <v>62470</v>
      </c>
      <c r="E23" s="848">
        <v>183643.5</v>
      </c>
      <c r="F23" s="847">
        <v>32037</v>
      </c>
      <c r="G23" s="848">
        <v>99001.9</v>
      </c>
      <c r="H23" s="847">
        <v>34370</v>
      </c>
      <c r="I23" s="848">
        <v>101037.7</v>
      </c>
      <c r="J23" s="847">
        <v>11856</v>
      </c>
      <c r="K23" s="848">
        <v>36637.800000000003</v>
      </c>
      <c r="L23" s="847">
        <v>15505</v>
      </c>
      <c r="M23" s="848">
        <v>45580.2</v>
      </c>
    </row>
    <row r="24" spans="1:13" ht="15" customHeight="1" x14ac:dyDescent="0.2">
      <c r="A24" s="1421" t="s">
        <v>623</v>
      </c>
      <c r="B24" s="1421"/>
      <c r="C24" s="1421"/>
      <c r="D24" s="1421"/>
      <c r="E24" s="1421"/>
      <c r="F24" s="1421"/>
      <c r="G24" s="1421"/>
      <c r="H24" s="1421"/>
      <c r="I24" s="1421"/>
      <c r="J24" s="1421"/>
      <c r="K24" s="1421"/>
      <c r="L24" s="1421"/>
      <c r="M24" s="1421"/>
    </row>
    <row r="25" spans="1:13" ht="15" customHeight="1" x14ac:dyDescent="0.2">
      <c r="A25" s="1421" t="s">
        <v>624</v>
      </c>
      <c r="B25" s="1421"/>
      <c r="C25" s="1421"/>
      <c r="D25" s="1421"/>
      <c r="E25" s="1421"/>
      <c r="F25" s="1421"/>
      <c r="G25" s="1421"/>
      <c r="H25" s="1421"/>
      <c r="I25" s="1421"/>
      <c r="J25" s="1421"/>
      <c r="K25" s="1421"/>
      <c r="L25" s="1421"/>
      <c r="M25" s="1421"/>
    </row>
  </sheetData>
  <mergeCells count="15">
    <mergeCell ref="A24:M24"/>
    <mergeCell ref="A25:M25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rgb="FF00FFFF"/>
  </sheetPr>
  <dimension ref="A1:F20"/>
  <sheetViews>
    <sheetView zoomScaleNormal="100" workbookViewId="0">
      <selection sqref="A1:F1"/>
    </sheetView>
  </sheetViews>
  <sheetFormatPr defaultColWidth="9.140625" defaultRowHeight="15.75" x14ac:dyDescent="0.25"/>
  <cols>
    <col min="1" max="1" width="6.42578125" style="143" customWidth="1"/>
    <col min="2" max="2" width="41.7109375" style="134" customWidth="1"/>
    <col min="3" max="3" width="9.85546875" style="134" customWidth="1"/>
    <col min="4" max="4" width="13.28515625" style="134" customWidth="1"/>
    <col min="5" max="6" width="9.85546875" style="134" customWidth="1"/>
    <col min="7" max="16384" width="9.140625" style="134"/>
  </cols>
  <sheetData>
    <row r="1" spans="1:6" ht="38.450000000000003" customHeight="1" x14ac:dyDescent="0.25">
      <c r="A1" s="1364" t="s">
        <v>625</v>
      </c>
      <c r="B1" s="1364"/>
      <c r="C1" s="1364"/>
      <c r="D1" s="1364"/>
      <c r="E1" s="1364"/>
      <c r="F1" s="1364"/>
    </row>
    <row r="2" spans="1:6" s="135" customFormat="1" ht="28.9" customHeight="1" x14ac:dyDescent="0.2">
      <c r="A2" s="387" t="s">
        <v>626</v>
      </c>
      <c r="B2" s="1425" t="s">
        <v>627</v>
      </c>
      <c r="C2" s="1425"/>
      <c r="D2" s="1425"/>
      <c r="E2" s="359">
        <v>2023</v>
      </c>
      <c r="F2" s="359">
        <v>2024</v>
      </c>
    </row>
    <row r="3" spans="1:6" ht="34.15" customHeight="1" x14ac:dyDescent="0.25">
      <c r="A3" s="372">
        <v>1</v>
      </c>
      <c r="B3" s="1424" t="s">
        <v>628</v>
      </c>
      <c r="C3" s="1424"/>
      <c r="D3" s="1424"/>
      <c r="E3" s="605">
        <v>276</v>
      </c>
      <c r="F3" s="605">
        <v>315</v>
      </c>
    </row>
    <row r="4" spans="1:6" s="138" customFormat="1" ht="34.15" customHeight="1" x14ac:dyDescent="0.25">
      <c r="A4" s="373"/>
      <c r="B4" s="1423" t="s">
        <v>629</v>
      </c>
      <c r="C4" s="1423"/>
      <c r="D4" s="1423"/>
      <c r="E4" s="137">
        <v>3.3</v>
      </c>
      <c r="F4" s="137">
        <v>3.8</v>
      </c>
    </row>
    <row r="5" spans="1:6" s="138" customFormat="1" ht="34.15" customHeight="1" x14ac:dyDescent="0.25">
      <c r="A5" s="373"/>
      <c r="B5" s="1423" t="s">
        <v>630</v>
      </c>
      <c r="C5" s="1423"/>
      <c r="D5" s="1423"/>
      <c r="E5" s="136">
        <v>2.1</v>
      </c>
      <c r="F5" s="136">
        <v>2.4</v>
      </c>
    </row>
    <row r="6" spans="1:6" ht="34.15" customHeight="1" x14ac:dyDescent="0.25">
      <c r="A6" s="374" t="s">
        <v>631</v>
      </c>
      <c r="B6" s="1422" t="s">
        <v>632</v>
      </c>
      <c r="C6" s="1422"/>
      <c r="D6" s="1422"/>
      <c r="E6" s="897">
        <v>222</v>
      </c>
      <c r="F6" s="590">
        <v>254</v>
      </c>
    </row>
    <row r="7" spans="1:6" s="138" customFormat="1" ht="34.15" customHeight="1" x14ac:dyDescent="0.25">
      <c r="A7" s="373"/>
      <c r="B7" s="1423" t="s">
        <v>629</v>
      </c>
      <c r="C7" s="1423"/>
      <c r="D7" s="1423"/>
      <c r="E7" s="137">
        <v>2.7</v>
      </c>
      <c r="F7" s="137">
        <v>3.0539999999999998</v>
      </c>
    </row>
    <row r="8" spans="1:6" ht="34.15" customHeight="1" x14ac:dyDescent="0.25">
      <c r="A8" s="75" t="s">
        <v>633</v>
      </c>
      <c r="B8" s="1422" t="s">
        <v>634</v>
      </c>
      <c r="C8" s="1422"/>
      <c r="D8" s="1422"/>
      <c r="E8" s="897">
        <v>319</v>
      </c>
      <c r="F8" s="590">
        <v>343</v>
      </c>
    </row>
    <row r="9" spans="1:6" ht="34.15" customHeight="1" x14ac:dyDescent="0.25">
      <c r="A9" s="372">
        <v>2</v>
      </c>
      <c r="B9" s="1424" t="s">
        <v>635</v>
      </c>
      <c r="C9" s="1424"/>
      <c r="D9" s="1424"/>
      <c r="E9" s="139">
        <v>177</v>
      </c>
      <c r="F9" s="139">
        <v>202</v>
      </c>
    </row>
    <row r="10" spans="1:6" s="138" customFormat="1" ht="34.15" customHeight="1" x14ac:dyDescent="0.25">
      <c r="A10" s="373"/>
      <c r="B10" s="1423" t="s">
        <v>636</v>
      </c>
      <c r="C10" s="1423"/>
      <c r="D10" s="1423"/>
      <c r="E10" s="137">
        <v>8.6999999999999993</v>
      </c>
      <c r="F10" s="137">
        <v>10</v>
      </c>
    </row>
    <row r="11" spans="1:6" s="138" customFormat="1" ht="34.15" customHeight="1" x14ac:dyDescent="0.25">
      <c r="A11" s="373"/>
      <c r="B11" s="1423" t="s">
        <v>637</v>
      </c>
      <c r="C11" s="1423"/>
      <c r="D11" s="1423"/>
      <c r="E11" s="137">
        <v>5.2</v>
      </c>
      <c r="F11" s="137">
        <v>4.9000000000000004</v>
      </c>
    </row>
    <row r="12" spans="1:6" ht="34.15" customHeight="1" x14ac:dyDescent="0.25">
      <c r="A12" s="374" t="s">
        <v>638</v>
      </c>
      <c r="B12" s="1422" t="s">
        <v>639</v>
      </c>
      <c r="C12" s="1422"/>
      <c r="D12" s="1422"/>
      <c r="E12" s="140">
        <v>168</v>
      </c>
      <c r="F12" s="140">
        <v>178</v>
      </c>
    </row>
    <row r="13" spans="1:6" s="138" customFormat="1" ht="34.15" customHeight="1" x14ac:dyDescent="0.25">
      <c r="A13" s="373"/>
      <c r="B13" s="1423" t="s">
        <v>636</v>
      </c>
      <c r="C13" s="1423"/>
      <c r="D13" s="1423"/>
      <c r="E13" s="137">
        <v>8.1999999999999993</v>
      </c>
      <c r="F13" s="137">
        <v>8.8000000000000007</v>
      </c>
    </row>
    <row r="14" spans="1:6" ht="34.15" customHeight="1" x14ac:dyDescent="0.25">
      <c r="A14" s="75" t="s">
        <v>640</v>
      </c>
      <c r="B14" s="1422" t="s">
        <v>641</v>
      </c>
      <c r="C14" s="1422"/>
      <c r="D14" s="1422"/>
      <c r="E14" s="897">
        <v>196</v>
      </c>
      <c r="F14" s="590">
        <v>208</v>
      </c>
    </row>
    <row r="15" spans="1:6" ht="34.15" customHeight="1" x14ac:dyDescent="0.25">
      <c r="A15" s="372">
        <v>3</v>
      </c>
      <c r="B15" s="1424" t="s">
        <v>642</v>
      </c>
      <c r="C15" s="1424"/>
      <c r="D15" s="1424"/>
      <c r="E15" s="897">
        <v>18</v>
      </c>
      <c r="F15" s="590">
        <v>17</v>
      </c>
    </row>
    <row r="16" spans="1:6" s="138" customFormat="1" ht="34.15" customHeight="1" x14ac:dyDescent="0.25">
      <c r="A16" s="373"/>
      <c r="B16" s="1423" t="s">
        <v>643</v>
      </c>
      <c r="C16" s="1423"/>
      <c r="D16" s="1423"/>
      <c r="E16" s="136">
        <v>0.2</v>
      </c>
      <c r="F16" s="136">
        <v>0.2</v>
      </c>
    </row>
    <row r="17" spans="1:6" ht="34.15" customHeight="1" x14ac:dyDescent="0.25">
      <c r="A17" s="75" t="s">
        <v>644</v>
      </c>
      <c r="B17" s="1422" t="s">
        <v>645</v>
      </c>
      <c r="C17" s="1422"/>
      <c r="D17" s="1422"/>
      <c r="E17" s="897">
        <v>18</v>
      </c>
      <c r="F17" s="590">
        <v>16</v>
      </c>
    </row>
    <row r="18" spans="1:6" s="138" customFormat="1" ht="34.15" customHeight="1" x14ac:dyDescent="0.25">
      <c r="A18" s="373"/>
      <c r="B18" s="1423" t="s">
        <v>646</v>
      </c>
      <c r="C18" s="1423"/>
      <c r="D18" s="1423"/>
      <c r="E18" s="136">
        <v>0.2</v>
      </c>
      <c r="F18" s="136">
        <v>0.2</v>
      </c>
    </row>
    <row r="19" spans="1:6" ht="34.15" customHeight="1" x14ac:dyDescent="0.25">
      <c r="A19" s="75" t="s">
        <v>647</v>
      </c>
      <c r="B19" s="1422" t="s">
        <v>1623</v>
      </c>
      <c r="C19" s="1422"/>
      <c r="D19" s="1422"/>
      <c r="E19" s="897">
        <v>25</v>
      </c>
      <c r="F19" s="590">
        <v>22</v>
      </c>
    </row>
    <row r="20" spans="1:6" ht="13.15" customHeight="1" x14ac:dyDescent="0.25">
      <c r="A20" s="141"/>
      <c r="B20" s="142"/>
      <c r="C20" s="142"/>
      <c r="D20" s="142"/>
      <c r="E20" s="142"/>
      <c r="F20" s="142"/>
    </row>
  </sheetData>
  <mergeCells count="19">
    <mergeCell ref="B14:D14"/>
    <mergeCell ref="B15:D15"/>
    <mergeCell ref="B16:D16"/>
    <mergeCell ref="B18:D18"/>
    <mergeCell ref="B19:D19"/>
    <mergeCell ref="B17:D17"/>
    <mergeCell ref="B6:D6"/>
    <mergeCell ref="A1:F1"/>
    <mergeCell ref="B2:D2"/>
    <mergeCell ref="B3:D3"/>
    <mergeCell ref="B4:D4"/>
    <mergeCell ref="B5:D5"/>
    <mergeCell ref="B12:D12"/>
    <mergeCell ref="B13:D13"/>
    <mergeCell ref="B7:D7"/>
    <mergeCell ref="B8:D8"/>
    <mergeCell ref="B9:D9"/>
    <mergeCell ref="B10:D10"/>
    <mergeCell ref="B11:D11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  <pageSetUpPr fitToPage="1"/>
  </sheetPr>
  <dimension ref="A1:W29"/>
  <sheetViews>
    <sheetView zoomScaleNormal="10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sqref="A1:V1"/>
    </sheetView>
  </sheetViews>
  <sheetFormatPr defaultColWidth="9.140625" defaultRowHeight="12.75" x14ac:dyDescent="0.2"/>
  <cols>
    <col min="1" max="1" width="19.5703125" style="617" customWidth="1"/>
    <col min="2" max="2" width="7.85546875" style="617" customWidth="1"/>
    <col min="3" max="3" width="7.28515625" style="21" customWidth="1"/>
    <col min="4" max="4" width="7.5703125" style="21" customWidth="1"/>
    <col min="5" max="5" width="7.28515625" style="21" customWidth="1"/>
    <col min="6" max="6" width="7.140625" style="21" customWidth="1"/>
    <col min="7" max="7" width="9.140625" style="21" customWidth="1"/>
    <col min="8" max="8" width="7.42578125" style="21" customWidth="1"/>
    <col min="9" max="9" width="7.140625" style="21" customWidth="1"/>
    <col min="10" max="10" width="6.7109375" style="21" customWidth="1"/>
    <col min="11" max="11" width="6.42578125" style="21" customWidth="1"/>
    <col min="12" max="12" width="5.7109375" style="21" customWidth="1"/>
    <col min="13" max="15" width="6.140625" style="21" customWidth="1"/>
    <col min="16" max="16" width="6.85546875" style="21" customWidth="1"/>
    <col min="17" max="17" width="7" style="21" customWidth="1"/>
    <col min="18" max="18" width="7.28515625" style="21" customWidth="1"/>
    <col min="19" max="19" width="6.7109375" style="21" customWidth="1"/>
    <col min="20" max="20" width="6.85546875" style="21" customWidth="1"/>
    <col min="21" max="21" width="6.7109375" style="21" customWidth="1"/>
    <col min="22" max="22" width="7.85546875" style="21" customWidth="1"/>
    <col min="23" max="23" width="7.28515625" style="21" customWidth="1"/>
    <col min="24" max="16384" width="9.140625" style="617"/>
  </cols>
  <sheetData>
    <row r="1" spans="1:23" ht="22.9" customHeight="1" x14ac:dyDescent="0.25">
      <c r="A1" s="1212" t="s">
        <v>1867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3"/>
      <c r="U1" s="1213"/>
      <c r="V1" s="1213"/>
    </row>
    <row r="2" spans="1:23" ht="30" customHeight="1" x14ac:dyDescent="0.2">
      <c r="A2" s="1214" t="s">
        <v>40</v>
      </c>
      <c r="B2" s="1215" t="s">
        <v>41</v>
      </c>
      <c r="C2" s="1203" t="s">
        <v>42</v>
      </c>
      <c r="D2" s="1203" t="s">
        <v>43</v>
      </c>
      <c r="E2" s="1203"/>
      <c r="F2" s="1216" t="s">
        <v>1868</v>
      </c>
      <c r="G2" s="1217"/>
      <c r="H2" s="1217"/>
      <c r="I2" s="1217"/>
      <c r="J2" s="1217"/>
      <c r="K2" s="1217"/>
      <c r="L2" s="1217"/>
      <c r="M2" s="1217"/>
      <c r="N2" s="1217"/>
      <c r="O2" s="1217"/>
      <c r="P2" s="1216" t="s">
        <v>44</v>
      </c>
      <c r="Q2" s="1217"/>
      <c r="R2" s="1217"/>
      <c r="S2" s="1216" t="s">
        <v>45</v>
      </c>
      <c r="T2" s="1217"/>
      <c r="U2" s="1218"/>
      <c r="V2" s="1208" t="s">
        <v>1906</v>
      </c>
      <c r="W2" s="1200" t="s">
        <v>1905</v>
      </c>
    </row>
    <row r="3" spans="1:23" ht="22.9" customHeight="1" x14ac:dyDescent="0.2">
      <c r="A3" s="1214"/>
      <c r="B3" s="1215"/>
      <c r="C3" s="1203"/>
      <c r="D3" s="1203"/>
      <c r="E3" s="1203"/>
      <c r="F3" s="1203" t="s">
        <v>41</v>
      </c>
      <c r="G3" s="1204" t="s">
        <v>1869</v>
      </c>
      <c r="H3" s="1204" t="s">
        <v>1870</v>
      </c>
      <c r="I3" s="1206" t="s">
        <v>46</v>
      </c>
      <c r="J3" s="1207"/>
      <c r="K3" s="1207"/>
      <c r="L3" s="1208"/>
      <c r="M3" s="1209" t="s">
        <v>47</v>
      </c>
      <c r="N3" s="1210"/>
      <c r="O3" s="1210"/>
      <c r="P3" s="1203" t="s">
        <v>41</v>
      </c>
      <c r="Q3" s="1211" t="s">
        <v>48</v>
      </c>
      <c r="R3" s="1206" t="s">
        <v>49</v>
      </c>
      <c r="S3" s="1203" t="s">
        <v>41</v>
      </c>
      <c r="T3" s="1211" t="s">
        <v>1871</v>
      </c>
      <c r="U3" s="1211" t="s">
        <v>1872</v>
      </c>
      <c r="V3" s="1208"/>
      <c r="W3" s="1201"/>
    </row>
    <row r="4" spans="1:23" ht="96.75" customHeight="1" x14ac:dyDescent="0.2">
      <c r="A4" s="1214"/>
      <c r="B4" s="1215"/>
      <c r="C4" s="1203"/>
      <c r="D4" s="919" t="s">
        <v>41</v>
      </c>
      <c r="E4" s="920" t="s">
        <v>50</v>
      </c>
      <c r="F4" s="1203"/>
      <c r="G4" s="1205"/>
      <c r="H4" s="1205"/>
      <c r="I4" s="920" t="s">
        <v>51</v>
      </c>
      <c r="J4" s="920" t="s">
        <v>1873</v>
      </c>
      <c r="K4" s="1026" t="s">
        <v>1870</v>
      </c>
      <c r="L4" s="920" t="s">
        <v>52</v>
      </c>
      <c r="M4" s="920" t="s">
        <v>51</v>
      </c>
      <c r="N4" s="920" t="s">
        <v>1873</v>
      </c>
      <c r="O4" s="1026" t="s">
        <v>1870</v>
      </c>
      <c r="P4" s="1203"/>
      <c r="Q4" s="1211"/>
      <c r="R4" s="1206"/>
      <c r="S4" s="1203"/>
      <c r="T4" s="1211"/>
      <c r="U4" s="1211"/>
      <c r="V4" s="1208"/>
      <c r="W4" s="1202"/>
    </row>
    <row r="5" spans="1:23" s="21" customFormat="1" ht="25.9" customHeight="1" x14ac:dyDescent="0.2">
      <c r="A5" s="1049" t="s">
        <v>53</v>
      </c>
      <c r="B5" s="1035">
        <v>1033914</v>
      </c>
      <c r="C5" s="1035">
        <v>488150</v>
      </c>
      <c r="D5" s="1036">
        <v>545764</v>
      </c>
      <c r="E5" s="1037">
        <v>241584</v>
      </c>
      <c r="F5" s="1037">
        <v>202305</v>
      </c>
      <c r="G5" s="1037">
        <v>104080</v>
      </c>
      <c r="H5" s="1037">
        <v>98225</v>
      </c>
      <c r="I5" s="1037">
        <v>168288</v>
      </c>
      <c r="J5" s="1037">
        <v>86582</v>
      </c>
      <c r="K5" s="1038">
        <v>81706</v>
      </c>
      <c r="L5" s="1037">
        <v>7566</v>
      </c>
      <c r="M5" s="1037">
        <v>34017</v>
      </c>
      <c r="N5" s="1037">
        <v>17498</v>
      </c>
      <c r="O5" s="1037">
        <v>16519</v>
      </c>
      <c r="P5" s="1037">
        <v>831609</v>
      </c>
      <c r="Q5" s="1037">
        <v>384070</v>
      </c>
      <c r="R5" s="1037">
        <v>447539</v>
      </c>
      <c r="S5" s="1037">
        <v>612138</v>
      </c>
      <c r="T5" s="1037">
        <v>319777</v>
      </c>
      <c r="U5" s="1037">
        <v>292361</v>
      </c>
      <c r="V5" s="1037">
        <v>241470</v>
      </c>
      <c r="W5" s="1037">
        <v>180306</v>
      </c>
    </row>
    <row r="6" spans="1:23" s="21" customFormat="1" ht="25.9" customHeight="1" x14ac:dyDescent="0.2">
      <c r="A6" s="1050" t="s">
        <v>54</v>
      </c>
      <c r="B6" s="1039">
        <v>489584</v>
      </c>
      <c r="C6" s="1039">
        <v>228300</v>
      </c>
      <c r="D6" s="1040">
        <v>261284</v>
      </c>
      <c r="E6" s="1040">
        <v>114892</v>
      </c>
      <c r="F6" s="1040">
        <v>94993</v>
      </c>
      <c r="G6" s="1039">
        <v>49006</v>
      </c>
      <c r="H6" s="1039">
        <v>45987</v>
      </c>
      <c r="I6" s="1040">
        <v>79393</v>
      </c>
      <c r="J6" s="1040">
        <v>40880</v>
      </c>
      <c r="K6" s="1040">
        <v>38513</v>
      </c>
      <c r="L6" s="1040">
        <v>3792</v>
      </c>
      <c r="M6" s="1040">
        <v>15600</v>
      </c>
      <c r="N6" s="1040">
        <v>8126</v>
      </c>
      <c r="O6" s="1040">
        <v>7474</v>
      </c>
      <c r="P6" s="1040">
        <v>394591</v>
      </c>
      <c r="Q6" s="1040">
        <v>179294</v>
      </c>
      <c r="R6" s="1040">
        <v>215297</v>
      </c>
      <c r="S6" s="1039">
        <v>287579</v>
      </c>
      <c r="T6" s="1039">
        <v>148339</v>
      </c>
      <c r="U6" s="1039">
        <v>139240</v>
      </c>
      <c r="V6" s="1039">
        <v>117119</v>
      </c>
      <c r="W6" s="1041">
        <v>84886</v>
      </c>
    </row>
    <row r="7" spans="1:23" s="21" customFormat="1" ht="25.9" customHeight="1" x14ac:dyDescent="0.2">
      <c r="A7" s="1051" t="s">
        <v>1542</v>
      </c>
      <c r="B7" s="1042">
        <v>3745</v>
      </c>
      <c r="C7" s="1042">
        <v>1691</v>
      </c>
      <c r="D7" s="1043">
        <v>2054</v>
      </c>
      <c r="E7" s="1043">
        <v>874</v>
      </c>
      <c r="F7" s="1043">
        <v>791</v>
      </c>
      <c r="G7" s="1042">
        <v>398</v>
      </c>
      <c r="H7" s="1042">
        <v>393</v>
      </c>
      <c r="I7" s="1043">
        <v>653</v>
      </c>
      <c r="J7" s="1043">
        <v>337</v>
      </c>
      <c r="K7" s="1043">
        <v>316</v>
      </c>
      <c r="L7" s="1043">
        <v>31</v>
      </c>
      <c r="M7" s="1043">
        <v>138</v>
      </c>
      <c r="N7" s="1043">
        <v>61</v>
      </c>
      <c r="O7" s="1043">
        <v>77</v>
      </c>
      <c r="P7" s="1043">
        <v>2954</v>
      </c>
      <c r="Q7" s="1043">
        <v>1293</v>
      </c>
      <c r="R7" s="1043">
        <v>1661</v>
      </c>
      <c r="S7" s="1042">
        <v>2095</v>
      </c>
      <c r="T7" s="1042">
        <v>1048</v>
      </c>
      <c r="U7" s="1042">
        <v>1047</v>
      </c>
      <c r="V7" s="1042">
        <v>948</v>
      </c>
      <c r="W7" s="1042">
        <v>702</v>
      </c>
    </row>
    <row r="8" spans="1:23" s="21" customFormat="1" ht="25.9" customHeight="1" x14ac:dyDescent="0.2">
      <c r="A8" s="1051" t="s">
        <v>900</v>
      </c>
      <c r="B8" s="1042">
        <v>8458</v>
      </c>
      <c r="C8" s="1042">
        <v>3874</v>
      </c>
      <c r="D8" s="1043">
        <v>4584</v>
      </c>
      <c r="E8" s="1043">
        <v>2170</v>
      </c>
      <c r="F8" s="1043">
        <v>1541</v>
      </c>
      <c r="G8" s="1042">
        <v>767</v>
      </c>
      <c r="H8" s="1042">
        <v>774</v>
      </c>
      <c r="I8" s="1043">
        <v>1282</v>
      </c>
      <c r="J8" s="1043">
        <v>642</v>
      </c>
      <c r="K8" s="1043">
        <v>640</v>
      </c>
      <c r="L8" s="1043">
        <v>38</v>
      </c>
      <c r="M8" s="1043">
        <v>259</v>
      </c>
      <c r="N8" s="1043">
        <v>125</v>
      </c>
      <c r="O8" s="1043">
        <v>134</v>
      </c>
      <c r="P8" s="1043">
        <v>6917</v>
      </c>
      <c r="Q8" s="1043">
        <v>3107</v>
      </c>
      <c r="R8" s="1043">
        <v>3810</v>
      </c>
      <c r="S8" s="1042">
        <v>5067</v>
      </c>
      <c r="T8" s="1042">
        <v>2515</v>
      </c>
      <c r="U8" s="1042">
        <v>2552</v>
      </c>
      <c r="V8" s="1042">
        <v>2016</v>
      </c>
      <c r="W8" s="1042">
        <v>1375</v>
      </c>
    </row>
    <row r="9" spans="1:23" s="21" customFormat="1" ht="25.9" customHeight="1" x14ac:dyDescent="0.2">
      <c r="A9" s="1051" t="s">
        <v>901</v>
      </c>
      <c r="B9" s="1042">
        <v>12928</v>
      </c>
      <c r="C9" s="1042">
        <v>5974</v>
      </c>
      <c r="D9" s="1042">
        <v>6954</v>
      </c>
      <c r="E9" s="1043">
        <v>2754</v>
      </c>
      <c r="F9" s="1043">
        <v>2474</v>
      </c>
      <c r="G9" s="1042">
        <v>1298</v>
      </c>
      <c r="H9" s="1042">
        <v>1176</v>
      </c>
      <c r="I9" s="1043">
        <v>2119</v>
      </c>
      <c r="J9" s="1043">
        <v>1112</v>
      </c>
      <c r="K9" s="1043">
        <v>1007</v>
      </c>
      <c r="L9" s="1043">
        <v>63</v>
      </c>
      <c r="M9" s="1043">
        <v>355</v>
      </c>
      <c r="N9" s="1043">
        <v>186</v>
      </c>
      <c r="O9" s="1043">
        <v>169</v>
      </c>
      <c r="P9" s="1043">
        <v>10454</v>
      </c>
      <c r="Q9" s="1043">
        <v>4676</v>
      </c>
      <c r="R9" s="1043">
        <v>5778</v>
      </c>
      <c r="S9" s="1042">
        <v>7159</v>
      </c>
      <c r="T9" s="1042">
        <v>3737</v>
      </c>
      <c r="U9" s="1042">
        <v>3422</v>
      </c>
      <c r="V9" s="1042">
        <v>3494</v>
      </c>
      <c r="W9" s="1042">
        <v>2275</v>
      </c>
    </row>
    <row r="10" spans="1:23" s="21" customFormat="1" ht="25.9" customHeight="1" x14ac:dyDescent="0.2">
      <c r="A10" s="1051" t="s">
        <v>55</v>
      </c>
      <c r="B10" s="1044">
        <v>27486</v>
      </c>
      <c r="C10" s="1044">
        <v>12647</v>
      </c>
      <c r="D10" s="1044">
        <v>14839</v>
      </c>
      <c r="E10" s="1043">
        <v>6339</v>
      </c>
      <c r="F10" s="1043">
        <v>4991</v>
      </c>
      <c r="G10" s="1042">
        <v>2535</v>
      </c>
      <c r="H10" s="1042">
        <v>2456</v>
      </c>
      <c r="I10" s="1043">
        <v>4073</v>
      </c>
      <c r="J10" s="1043">
        <v>2073</v>
      </c>
      <c r="K10" s="1043">
        <v>2000</v>
      </c>
      <c r="L10" s="1044">
        <v>176</v>
      </c>
      <c r="M10" s="1043">
        <v>918</v>
      </c>
      <c r="N10" s="1043">
        <v>462</v>
      </c>
      <c r="O10" s="1043">
        <v>456</v>
      </c>
      <c r="P10" s="1043">
        <v>22495</v>
      </c>
      <c r="Q10" s="1043">
        <v>10112</v>
      </c>
      <c r="R10" s="1043">
        <v>12383</v>
      </c>
      <c r="S10" s="1042">
        <v>16117</v>
      </c>
      <c r="T10" s="1042">
        <v>8296</v>
      </c>
      <c r="U10" s="1042">
        <v>7821</v>
      </c>
      <c r="V10" s="1042">
        <v>6977</v>
      </c>
      <c r="W10" s="1045">
        <v>4392</v>
      </c>
    </row>
    <row r="11" spans="1:23" s="21" customFormat="1" ht="25.9" customHeight="1" x14ac:dyDescent="0.2">
      <c r="A11" s="1051" t="s">
        <v>1535</v>
      </c>
      <c r="B11" s="1044">
        <v>38474</v>
      </c>
      <c r="C11" s="1044">
        <v>17715</v>
      </c>
      <c r="D11" s="1044">
        <v>20759</v>
      </c>
      <c r="E11" s="1043">
        <v>9471</v>
      </c>
      <c r="F11" s="1043">
        <v>6291</v>
      </c>
      <c r="G11" s="1042">
        <v>3221</v>
      </c>
      <c r="H11" s="1042">
        <v>3070</v>
      </c>
      <c r="I11" s="1043">
        <v>5117</v>
      </c>
      <c r="J11" s="1043">
        <v>2624</v>
      </c>
      <c r="K11" s="1043">
        <v>2493</v>
      </c>
      <c r="L11" s="1044">
        <v>233</v>
      </c>
      <c r="M11" s="1043">
        <v>1174</v>
      </c>
      <c r="N11" s="1043">
        <v>597</v>
      </c>
      <c r="O11" s="1043">
        <v>577</v>
      </c>
      <c r="P11" s="1043">
        <v>32183</v>
      </c>
      <c r="Q11" s="1043">
        <v>14494</v>
      </c>
      <c r="R11" s="1043">
        <v>17689</v>
      </c>
      <c r="S11" s="1042">
        <v>23432</v>
      </c>
      <c r="T11" s="1042">
        <v>11907</v>
      </c>
      <c r="U11" s="1042">
        <v>11525</v>
      </c>
      <c r="V11" s="1042">
        <v>9553</v>
      </c>
      <c r="W11" s="1042">
        <v>5489</v>
      </c>
    </row>
    <row r="12" spans="1:23" s="21" customFormat="1" ht="25.9" customHeight="1" x14ac:dyDescent="0.2">
      <c r="A12" s="1051" t="s">
        <v>1536</v>
      </c>
      <c r="B12" s="1044">
        <v>7206</v>
      </c>
      <c r="C12" s="1044">
        <v>3419</v>
      </c>
      <c r="D12" s="1044">
        <v>3787</v>
      </c>
      <c r="E12" s="1043">
        <v>1808</v>
      </c>
      <c r="F12" s="1043">
        <v>1168</v>
      </c>
      <c r="G12" s="1042">
        <v>610</v>
      </c>
      <c r="H12" s="1042">
        <v>558</v>
      </c>
      <c r="I12" s="1043">
        <v>973</v>
      </c>
      <c r="J12" s="1043">
        <v>517</v>
      </c>
      <c r="K12" s="1043">
        <v>456</v>
      </c>
      <c r="L12" s="1044">
        <v>39</v>
      </c>
      <c r="M12" s="1043">
        <v>195</v>
      </c>
      <c r="N12" s="1043">
        <v>93</v>
      </c>
      <c r="O12" s="1043">
        <v>102</v>
      </c>
      <c r="P12" s="1043">
        <v>6038</v>
      </c>
      <c r="Q12" s="1043">
        <v>2809</v>
      </c>
      <c r="R12" s="1043">
        <v>3229</v>
      </c>
      <c r="S12" s="1042">
        <v>4625</v>
      </c>
      <c r="T12" s="1042">
        <v>2404</v>
      </c>
      <c r="U12" s="1042">
        <v>2221</v>
      </c>
      <c r="V12" s="1042">
        <v>1541</v>
      </c>
      <c r="W12" s="1042">
        <v>1040</v>
      </c>
    </row>
    <row r="13" spans="1:23" s="21" customFormat="1" ht="25.9" customHeight="1" x14ac:dyDescent="0.2">
      <c r="A13" s="1051" t="s">
        <v>1632</v>
      </c>
      <c r="B13" s="1046">
        <v>32981</v>
      </c>
      <c r="C13" s="1046">
        <v>16035</v>
      </c>
      <c r="D13" s="1046">
        <v>16946</v>
      </c>
      <c r="E13" s="1046">
        <v>7427</v>
      </c>
      <c r="F13" s="1046">
        <v>6752</v>
      </c>
      <c r="G13" s="1042">
        <v>3425</v>
      </c>
      <c r="H13" s="1042">
        <v>3327</v>
      </c>
      <c r="I13" s="1046">
        <v>5640</v>
      </c>
      <c r="J13" s="1046">
        <v>2866</v>
      </c>
      <c r="K13" s="1046">
        <v>2774</v>
      </c>
      <c r="L13" s="1046">
        <v>216</v>
      </c>
      <c r="M13" s="1046">
        <f>F13-I13</f>
        <v>1112</v>
      </c>
      <c r="N13" s="1046">
        <v>559</v>
      </c>
      <c r="O13" s="1046">
        <v>553</v>
      </c>
      <c r="P13" s="1046">
        <v>26229</v>
      </c>
      <c r="Q13" s="1046">
        <v>12610</v>
      </c>
      <c r="R13" s="1046">
        <v>13619</v>
      </c>
      <c r="S13" s="1046">
        <v>19632</v>
      </c>
      <c r="T13" s="1046">
        <v>10595</v>
      </c>
      <c r="U13" s="1046">
        <v>9037</v>
      </c>
      <c r="V13" s="1046">
        <v>7282</v>
      </c>
      <c r="W13" s="1046">
        <v>6067</v>
      </c>
    </row>
    <row r="14" spans="1:23" s="921" customFormat="1" ht="25.9" customHeight="1" x14ac:dyDescent="0.2">
      <c r="A14" s="1051" t="s">
        <v>56</v>
      </c>
      <c r="B14" s="1044">
        <v>29289</v>
      </c>
      <c r="C14" s="1044">
        <v>14821</v>
      </c>
      <c r="D14" s="1044">
        <v>14468</v>
      </c>
      <c r="E14" s="1043">
        <v>6007</v>
      </c>
      <c r="F14" s="1047">
        <v>5654</v>
      </c>
      <c r="G14" s="1042">
        <v>2919</v>
      </c>
      <c r="H14" s="1042">
        <v>2735</v>
      </c>
      <c r="I14" s="1043">
        <v>4951</v>
      </c>
      <c r="J14" s="1043">
        <v>2556</v>
      </c>
      <c r="K14" s="1047">
        <v>2395</v>
      </c>
      <c r="L14" s="1044">
        <v>237</v>
      </c>
      <c r="M14" s="1043">
        <v>703</v>
      </c>
      <c r="N14" s="1043">
        <v>363</v>
      </c>
      <c r="O14" s="1033">
        <v>340</v>
      </c>
      <c r="P14" s="1047">
        <v>23635</v>
      </c>
      <c r="Q14" s="1047">
        <v>11902</v>
      </c>
      <c r="R14" s="1047">
        <v>11733</v>
      </c>
      <c r="S14" s="1042">
        <v>17448</v>
      </c>
      <c r="T14" s="1042">
        <v>10071</v>
      </c>
      <c r="U14" s="1042">
        <v>7377</v>
      </c>
      <c r="V14" s="1042">
        <v>6630</v>
      </c>
      <c r="W14" s="1042">
        <v>5211</v>
      </c>
    </row>
    <row r="15" spans="1:23" s="21" customFormat="1" ht="25.9" customHeight="1" x14ac:dyDescent="0.2">
      <c r="A15" s="1051" t="s">
        <v>1633</v>
      </c>
      <c r="B15" s="1044">
        <v>28931</v>
      </c>
      <c r="C15" s="1044">
        <v>14351</v>
      </c>
      <c r="D15" s="1048">
        <v>14580</v>
      </c>
      <c r="E15" s="1043">
        <v>6349</v>
      </c>
      <c r="F15" s="1047">
        <v>5228</v>
      </c>
      <c r="G15" s="1042">
        <v>2662</v>
      </c>
      <c r="H15" s="1042">
        <v>2566</v>
      </c>
      <c r="I15" s="1043">
        <v>4328</v>
      </c>
      <c r="J15" s="1043">
        <v>2196</v>
      </c>
      <c r="K15" s="1047">
        <v>2132</v>
      </c>
      <c r="L15" s="1044">
        <v>187</v>
      </c>
      <c r="M15" s="1043">
        <v>900</v>
      </c>
      <c r="N15" s="1043">
        <v>466</v>
      </c>
      <c r="O15" s="1033">
        <v>434</v>
      </c>
      <c r="P15" s="1047">
        <v>23703</v>
      </c>
      <c r="Q15" s="1047">
        <v>11689</v>
      </c>
      <c r="R15" s="1047">
        <v>12014</v>
      </c>
      <c r="S15" s="1042">
        <v>17532</v>
      </c>
      <c r="T15" s="1042">
        <v>9811</v>
      </c>
      <c r="U15" s="1042">
        <v>7721</v>
      </c>
      <c r="V15" s="1042">
        <v>6716</v>
      </c>
      <c r="W15" s="1033">
        <v>4683</v>
      </c>
    </row>
    <row r="16" spans="1:23" s="21" customFormat="1" ht="25.9" customHeight="1" x14ac:dyDescent="0.2">
      <c r="A16" s="1051" t="s">
        <v>1634</v>
      </c>
      <c r="B16" s="1042">
        <v>110395</v>
      </c>
      <c r="C16" s="1042">
        <v>52868</v>
      </c>
      <c r="D16" s="1047">
        <v>57527</v>
      </c>
      <c r="E16" s="1043">
        <v>28920</v>
      </c>
      <c r="F16" s="1033">
        <v>23521</v>
      </c>
      <c r="G16" s="1042">
        <v>11993</v>
      </c>
      <c r="H16" s="1042">
        <v>11528</v>
      </c>
      <c r="I16" s="1043">
        <v>19698</v>
      </c>
      <c r="J16" s="1043">
        <v>10052</v>
      </c>
      <c r="K16" s="1047">
        <v>9646</v>
      </c>
      <c r="L16" s="1047">
        <v>731</v>
      </c>
      <c r="M16" s="1043">
        <v>3823</v>
      </c>
      <c r="N16" s="1043">
        <v>1941</v>
      </c>
      <c r="O16" s="1047">
        <v>1882</v>
      </c>
      <c r="P16" s="1047">
        <v>86874</v>
      </c>
      <c r="Q16" s="1047">
        <v>40875</v>
      </c>
      <c r="R16" s="1047">
        <v>45999</v>
      </c>
      <c r="S16" s="1042">
        <v>69152</v>
      </c>
      <c r="T16" s="1042">
        <v>35425</v>
      </c>
      <c r="U16" s="1042">
        <v>33727</v>
      </c>
      <c r="V16" s="1042">
        <v>20184</v>
      </c>
      <c r="W16" s="1042">
        <v>21059</v>
      </c>
    </row>
    <row r="17" spans="1:23" s="21" customFormat="1" ht="25.9" customHeight="1" x14ac:dyDescent="0.2">
      <c r="A17" s="1051" t="s">
        <v>57</v>
      </c>
      <c r="B17" s="1042">
        <v>37472</v>
      </c>
      <c r="C17" s="1042">
        <v>18611</v>
      </c>
      <c r="D17" s="1047">
        <v>18861</v>
      </c>
      <c r="E17" s="1043">
        <v>8768</v>
      </c>
      <c r="F17" s="1047">
        <v>7459</v>
      </c>
      <c r="G17" s="1042">
        <v>4011</v>
      </c>
      <c r="H17" s="1042">
        <v>3448</v>
      </c>
      <c r="I17" s="1043">
        <v>5969</v>
      </c>
      <c r="J17" s="1043">
        <v>3196</v>
      </c>
      <c r="K17" s="1047">
        <v>2773</v>
      </c>
      <c r="L17" s="1044">
        <v>238</v>
      </c>
      <c r="M17" s="1043">
        <v>1490</v>
      </c>
      <c r="N17" s="1043">
        <v>815</v>
      </c>
      <c r="O17" s="1047">
        <v>675</v>
      </c>
      <c r="P17" s="1047">
        <v>30013</v>
      </c>
      <c r="Q17" s="1047">
        <v>14600</v>
      </c>
      <c r="R17" s="1047">
        <v>15413</v>
      </c>
      <c r="S17" s="1042">
        <v>23071</v>
      </c>
      <c r="T17" s="1042">
        <v>12603</v>
      </c>
      <c r="U17" s="1042">
        <v>10468</v>
      </c>
      <c r="V17" s="1042">
        <v>7954</v>
      </c>
      <c r="W17" s="1042">
        <v>6447</v>
      </c>
    </row>
    <row r="18" spans="1:23" s="21" customFormat="1" ht="25.9" customHeight="1" x14ac:dyDescent="0.2">
      <c r="A18" s="1051" t="s">
        <v>1635</v>
      </c>
      <c r="B18" s="1042">
        <v>39588</v>
      </c>
      <c r="C18" s="1042">
        <v>18667</v>
      </c>
      <c r="D18" s="1047">
        <v>20921</v>
      </c>
      <c r="E18" s="1043">
        <v>9003</v>
      </c>
      <c r="F18" s="1047">
        <v>7328</v>
      </c>
      <c r="G18" s="1042">
        <v>3817</v>
      </c>
      <c r="H18" s="1042">
        <v>3511</v>
      </c>
      <c r="I18" s="1043">
        <v>6105</v>
      </c>
      <c r="J18" s="1043">
        <v>3171</v>
      </c>
      <c r="K18" s="1047">
        <v>2934</v>
      </c>
      <c r="L18" s="1044">
        <v>282</v>
      </c>
      <c r="M18" s="1043">
        <v>1223</v>
      </c>
      <c r="N18" s="1043">
        <v>646</v>
      </c>
      <c r="O18" s="1047">
        <v>577</v>
      </c>
      <c r="P18" s="1047">
        <v>32260</v>
      </c>
      <c r="Q18" s="1047">
        <v>14850</v>
      </c>
      <c r="R18" s="1047">
        <v>17410</v>
      </c>
      <c r="S18" s="1042">
        <v>23177</v>
      </c>
      <c r="T18" s="1042">
        <v>12091</v>
      </c>
      <c r="U18" s="1042">
        <v>11086</v>
      </c>
      <c r="V18" s="1042">
        <v>9879</v>
      </c>
      <c r="W18" s="1042">
        <v>6532</v>
      </c>
    </row>
    <row r="19" spans="1:23" s="21" customFormat="1" ht="25.9" customHeight="1" x14ac:dyDescent="0.2">
      <c r="A19" s="1051" t="s">
        <v>1636</v>
      </c>
      <c r="B19" s="1042">
        <v>10823</v>
      </c>
      <c r="C19" s="1042">
        <v>5238</v>
      </c>
      <c r="D19" s="1047">
        <v>5585</v>
      </c>
      <c r="E19" s="1043">
        <v>2398</v>
      </c>
      <c r="F19" s="1047">
        <v>2172</v>
      </c>
      <c r="G19" s="1042">
        <v>1114</v>
      </c>
      <c r="H19" s="1042">
        <v>1058</v>
      </c>
      <c r="I19" s="1043">
        <v>1840</v>
      </c>
      <c r="J19" s="1043">
        <v>962</v>
      </c>
      <c r="K19" s="1047">
        <v>878</v>
      </c>
      <c r="L19" s="1044">
        <v>94</v>
      </c>
      <c r="M19" s="1043">
        <v>332</v>
      </c>
      <c r="N19" s="1043">
        <v>152</v>
      </c>
      <c r="O19" s="1047">
        <v>180</v>
      </c>
      <c r="P19" s="1042">
        <v>8651</v>
      </c>
      <c r="Q19" s="1042">
        <v>4124</v>
      </c>
      <c r="R19" s="1042">
        <v>4527</v>
      </c>
      <c r="S19" s="1042">
        <v>6274</v>
      </c>
      <c r="T19" s="1042">
        <v>3388</v>
      </c>
      <c r="U19" s="1042">
        <v>2886</v>
      </c>
      <c r="V19" s="1042">
        <v>2573</v>
      </c>
      <c r="W19" s="1042">
        <v>1976</v>
      </c>
    </row>
    <row r="20" spans="1:23" s="21" customFormat="1" ht="25.9" customHeight="1" x14ac:dyDescent="0.2">
      <c r="A20" s="1051" t="s">
        <v>58</v>
      </c>
      <c r="B20" s="1044">
        <v>21165</v>
      </c>
      <c r="C20" s="1044">
        <v>9781</v>
      </c>
      <c r="D20" s="1044">
        <v>11384</v>
      </c>
      <c r="E20" s="1043">
        <v>4405</v>
      </c>
      <c r="F20" s="1043">
        <v>3501</v>
      </c>
      <c r="G20" s="1042">
        <v>1839</v>
      </c>
      <c r="H20" s="1042">
        <v>1662</v>
      </c>
      <c r="I20" s="1043">
        <v>2945</v>
      </c>
      <c r="J20" s="1043">
        <v>1536</v>
      </c>
      <c r="K20" s="1043">
        <v>1409</v>
      </c>
      <c r="L20" s="1034">
        <v>135</v>
      </c>
      <c r="M20" s="1043">
        <v>556</v>
      </c>
      <c r="N20" s="1043">
        <v>303</v>
      </c>
      <c r="O20" s="1043">
        <v>253</v>
      </c>
      <c r="P20" s="1043">
        <v>17664</v>
      </c>
      <c r="Q20" s="1043">
        <v>7942</v>
      </c>
      <c r="R20" s="1043">
        <v>9722</v>
      </c>
      <c r="S20" s="1042">
        <v>11799</v>
      </c>
      <c r="T20" s="1042">
        <v>6198</v>
      </c>
      <c r="U20" s="1042">
        <v>5601</v>
      </c>
      <c r="V20" s="1042">
        <v>6216</v>
      </c>
      <c r="W20" s="1042">
        <v>3150</v>
      </c>
    </row>
    <row r="21" spans="1:23" s="21" customFormat="1" ht="25.9" customHeight="1" x14ac:dyDescent="0.2">
      <c r="A21" s="1051" t="s">
        <v>1637</v>
      </c>
      <c r="B21" s="1044">
        <v>15267</v>
      </c>
      <c r="C21" s="1044">
        <v>6932</v>
      </c>
      <c r="D21" s="1044">
        <v>8335</v>
      </c>
      <c r="E21" s="1033">
        <v>3260</v>
      </c>
      <c r="F21" s="1043">
        <v>3324</v>
      </c>
      <c r="G21" s="1042">
        <v>1680</v>
      </c>
      <c r="H21" s="1042">
        <v>1644</v>
      </c>
      <c r="I21" s="1043">
        <v>2703</v>
      </c>
      <c r="J21" s="1043">
        <v>1380</v>
      </c>
      <c r="K21" s="1043">
        <v>1323</v>
      </c>
      <c r="L21" s="1044">
        <v>106</v>
      </c>
      <c r="M21" s="1043">
        <v>621</v>
      </c>
      <c r="N21" s="1043">
        <v>300</v>
      </c>
      <c r="O21" s="1043">
        <v>321</v>
      </c>
      <c r="P21" s="1043">
        <v>11943</v>
      </c>
      <c r="Q21" s="1043">
        <v>5252</v>
      </c>
      <c r="R21" s="1043">
        <v>6691</v>
      </c>
      <c r="S21" s="1033">
        <v>8242</v>
      </c>
      <c r="T21" s="1033">
        <v>4228</v>
      </c>
      <c r="U21" s="1033">
        <v>4014</v>
      </c>
      <c r="V21" s="1042">
        <v>4090</v>
      </c>
      <c r="W21" s="1042">
        <v>2935</v>
      </c>
    </row>
    <row r="22" spans="1:23" s="21" customFormat="1" ht="25.9" customHeight="1" x14ac:dyDescent="0.2">
      <c r="A22" s="1051" t="s">
        <v>1638</v>
      </c>
      <c r="B22" s="1044">
        <v>11632</v>
      </c>
      <c r="C22" s="1044">
        <v>5556</v>
      </c>
      <c r="D22" s="1044">
        <v>6076</v>
      </c>
      <c r="E22" s="1043">
        <v>2515</v>
      </c>
      <c r="F22" s="1047">
        <v>2434</v>
      </c>
      <c r="G22" s="1042">
        <v>1242</v>
      </c>
      <c r="H22" s="1042">
        <v>1192</v>
      </c>
      <c r="I22" s="1043">
        <v>2023</v>
      </c>
      <c r="J22" s="1043">
        <v>1043</v>
      </c>
      <c r="K22" s="1047">
        <v>980</v>
      </c>
      <c r="L22" s="1047">
        <v>110</v>
      </c>
      <c r="M22" s="1043">
        <v>411</v>
      </c>
      <c r="N22" s="1043">
        <v>199</v>
      </c>
      <c r="O22" s="1047">
        <v>212</v>
      </c>
      <c r="P22" s="1042">
        <v>9198</v>
      </c>
      <c r="Q22" s="1042">
        <v>4314</v>
      </c>
      <c r="R22" s="1042">
        <v>4884</v>
      </c>
      <c r="S22" s="1042">
        <v>6675</v>
      </c>
      <c r="T22" s="1042">
        <v>3585</v>
      </c>
      <c r="U22" s="1042">
        <v>3090</v>
      </c>
      <c r="V22" s="1042">
        <v>2761</v>
      </c>
      <c r="W22" s="1042">
        <v>2196</v>
      </c>
    </row>
    <row r="23" spans="1:23" s="21" customFormat="1" ht="25.9" customHeight="1" x14ac:dyDescent="0.2">
      <c r="A23" s="1051" t="s">
        <v>1639</v>
      </c>
      <c r="B23" s="1042">
        <v>12553</v>
      </c>
      <c r="C23" s="1042">
        <v>6096</v>
      </c>
      <c r="D23" s="1047">
        <v>6457</v>
      </c>
      <c r="E23" s="1043">
        <v>2712</v>
      </c>
      <c r="F23" s="1047">
        <v>2964</v>
      </c>
      <c r="G23" s="1042">
        <v>1540</v>
      </c>
      <c r="H23" s="1042">
        <v>1424</v>
      </c>
      <c r="I23" s="1043">
        <v>2263</v>
      </c>
      <c r="J23" s="1043">
        <v>1138</v>
      </c>
      <c r="K23" s="1047">
        <v>1125</v>
      </c>
      <c r="L23" s="1044">
        <v>114</v>
      </c>
      <c r="M23" s="1043">
        <v>701</v>
      </c>
      <c r="N23" s="1043">
        <v>402</v>
      </c>
      <c r="O23" s="1047">
        <v>299</v>
      </c>
      <c r="P23" s="1042">
        <v>9589</v>
      </c>
      <c r="Q23" s="1042">
        <v>4556</v>
      </c>
      <c r="R23" s="1042">
        <v>5033</v>
      </c>
      <c r="S23" s="1042">
        <v>7291</v>
      </c>
      <c r="T23" s="1042">
        <v>3979</v>
      </c>
      <c r="U23" s="1042">
        <v>3312</v>
      </c>
      <c r="V23" s="1042">
        <v>2816</v>
      </c>
      <c r="W23" s="1042">
        <v>2446</v>
      </c>
    </row>
    <row r="24" spans="1:23" s="21" customFormat="1" ht="25.9" customHeight="1" x14ac:dyDescent="0.2">
      <c r="A24" s="1051" t="s">
        <v>1640</v>
      </c>
      <c r="B24" s="1042">
        <v>17007</v>
      </c>
      <c r="C24" s="1042">
        <v>8152</v>
      </c>
      <c r="D24" s="1047">
        <v>8855</v>
      </c>
      <c r="E24" s="1043">
        <v>3816</v>
      </c>
      <c r="F24" s="1047">
        <v>3540</v>
      </c>
      <c r="G24" s="1042">
        <v>1822</v>
      </c>
      <c r="H24" s="1042">
        <v>1718</v>
      </c>
      <c r="I24" s="1043">
        <v>2937</v>
      </c>
      <c r="J24" s="1043">
        <v>1510</v>
      </c>
      <c r="K24" s="1047">
        <v>1427</v>
      </c>
      <c r="L24" s="1047">
        <v>128</v>
      </c>
      <c r="M24" s="1043">
        <v>603</v>
      </c>
      <c r="N24" s="1043">
        <v>312</v>
      </c>
      <c r="O24" s="1047">
        <v>291</v>
      </c>
      <c r="P24" s="1042">
        <v>13467</v>
      </c>
      <c r="Q24" s="1042">
        <v>6330</v>
      </c>
      <c r="R24" s="1042">
        <v>7137</v>
      </c>
      <c r="S24" s="1042">
        <v>9803</v>
      </c>
      <c r="T24" s="1042">
        <v>5234</v>
      </c>
      <c r="U24" s="1042">
        <v>4569</v>
      </c>
      <c r="V24" s="1042">
        <v>4040</v>
      </c>
      <c r="W24" s="1042">
        <v>3164</v>
      </c>
    </row>
    <row r="25" spans="1:23" s="21" customFormat="1" ht="25.9" customHeight="1" x14ac:dyDescent="0.2">
      <c r="A25" s="1051" t="s">
        <v>1644</v>
      </c>
      <c r="B25" s="1042">
        <v>18045</v>
      </c>
      <c r="C25" s="1042">
        <v>8783</v>
      </c>
      <c r="D25" s="1047">
        <v>9262</v>
      </c>
      <c r="E25" s="1043">
        <v>3960</v>
      </c>
      <c r="F25" s="1047">
        <v>3994</v>
      </c>
      <c r="G25" s="1042">
        <v>2064</v>
      </c>
      <c r="H25" s="1042">
        <v>1930</v>
      </c>
      <c r="I25" s="1043">
        <v>3310</v>
      </c>
      <c r="J25" s="1043">
        <v>1721</v>
      </c>
      <c r="K25" s="1047">
        <v>1589</v>
      </c>
      <c r="L25" s="1044">
        <v>141</v>
      </c>
      <c r="M25" s="1043">
        <v>684</v>
      </c>
      <c r="N25" s="1043">
        <v>343</v>
      </c>
      <c r="O25" s="1047">
        <v>341</v>
      </c>
      <c r="P25" s="1042">
        <v>14051</v>
      </c>
      <c r="Q25" s="1042">
        <v>6719</v>
      </c>
      <c r="R25" s="1042">
        <v>7332</v>
      </c>
      <c r="S25" s="1042">
        <v>10446</v>
      </c>
      <c r="T25" s="1042">
        <v>5656</v>
      </c>
      <c r="U25" s="1042">
        <v>4790</v>
      </c>
      <c r="V25" s="1042">
        <v>4012</v>
      </c>
      <c r="W25" s="1042">
        <v>3587</v>
      </c>
    </row>
    <row r="26" spans="1:23" s="21" customFormat="1" ht="25.9" customHeight="1" x14ac:dyDescent="0.2">
      <c r="A26" s="1051" t="s">
        <v>1641</v>
      </c>
      <c r="B26" s="1042">
        <v>15573</v>
      </c>
      <c r="C26" s="1042">
        <v>7507</v>
      </c>
      <c r="D26" s="1047">
        <v>8066</v>
      </c>
      <c r="E26" s="1043">
        <v>3322</v>
      </c>
      <c r="F26" s="1047">
        <v>3354</v>
      </c>
      <c r="G26" s="1042">
        <v>1680</v>
      </c>
      <c r="H26" s="1042">
        <v>1674</v>
      </c>
      <c r="I26" s="1043">
        <v>2742</v>
      </c>
      <c r="J26" s="1043">
        <v>1376</v>
      </c>
      <c r="K26" s="1047">
        <v>1366</v>
      </c>
      <c r="L26" s="1047">
        <v>129</v>
      </c>
      <c r="M26" s="1043">
        <v>612</v>
      </c>
      <c r="N26" s="1043">
        <v>304</v>
      </c>
      <c r="O26" s="1047">
        <v>308</v>
      </c>
      <c r="P26" s="1042">
        <v>12219</v>
      </c>
      <c r="Q26" s="1042">
        <v>5827</v>
      </c>
      <c r="R26" s="1042">
        <v>6392</v>
      </c>
      <c r="S26" s="1042">
        <v>8987</v>
      </c>
      <c r="T26" s="1042">
        <v>4863</v>
      </c>
      <c r="U26" s="1042">
        <v>4124</v>
      </c>
      <c r="V26" s="1042">
        <v>3627</v>
      </c>
      <c r="W26" s="1042">
        <v>2959</v>
      </c>
    </row>
    <row r="27" spans="1:23" s="21" customFormat="1" ht="25.9" customHeight="1" x14ac:dyDescent="0.2">
      <c r="A27" s="1051" t="s">
        <v>1642</v>
      </c>
      <c r="B27" s="1044">
        <v>45312</v>
      </c>
      <c r="C27" s="1044">
        <v>21132</v>
      </c>
      <c r="D27" s="1044">
        <v>24180</v>
      </c>
      <c r="E27" s="1043">
        <v>10414</v>
      </c>
      <c r="F27" s="1047">
        <v>8831</v>
      </c>
      <c r="G27" s="1042">
        <v>4437</v>
      </c>
      <c r="H27" s="1042">
        <v>4394</v>
      </c>
      <c r="I27" s="1043">
        <v>7224</v>
      </c>
      <c r="J27" s="1043">
        <v>3694</v>
      </c>
      <c r="K27" s="1047">
        <v>3530</v>
      </c>
      <c r="L27" s="1044">
        <v>346</v>
      </c>
      <c r="M27" s="1043">
        <v>1607</v>
      </c>
      <c r="N27" s="1043">
        <v>743</v>
      </c>
      <c r="O27" s="1047">
        <v>864</v>
      </c>
      <c r="P27" s="1042">
        <v>36481</v>
      </c>
      <c r="Q27" s="1042">
        <v>16695</v>
      </c>
      <c r="R27" s="1042">
        <v>19786</v>
      </c>
      <c r="S27" s="1042">
        <v>26535</v>
      </c>
      <c r="T27" s="1042">
        <v>13804</v>
      </c>
      <c r="U27" s="1042">
        <v>12731</v>
      </c>
      <c r="V27" s="1033">
        <v>11042</v>
      </c>
      <c r="W27" s="1042">
        <v>7735</v>
      </c>
    </row>
    <row r="28" spans="1:23" s="54" customFormat="1" ht="19.149999999999999" customHeight="1" x14ac:dyDescent="0.2">
      <c r="A28" s="1032"/>
      <c r="B28" s="922"/>
      <c r="C28" s="922"/>
      <c r="D28" s="922"/>
      <c r="E28" s="923"/>
      <c r="F28" s="924"/>
      <c r="G28" s="925"/>
      <c r="H28" s="925"/>
      <c r="I28" s="923"/>
      <c r="J28" s="923"/>
      <c r="K28" s="924"/>
      <c r="L28" s="922"/>
      <c r="M28" s="923"/>
      <c r="N28" s="923"/>
      <c r="O28" s="924"/>
      <c r="P28" s="925"/>
      <c r="Q28" s="925"/>
      <c r="R28" s="925"/>
      <c r="S28" s="925"/>
      <c r="T28" s="925"/>
      <c r="U28" s="925"/>
      <c r="V28" s="926"/>
      <c r="W28" s="925"/>
    </row>
    <row r="29" spans="1:23" x14ac:dyDescent="0.2">
      <c r="A29" s="175"/>
    </row>
  </sheetData>
  <mergeCells count="21">
    <mergeCell ref="A1:V1"/>
    <mergeCell ref="A2:A4"/>
    <mergeCell ref="B2:B4"/>
    <mergeCell ref="C2:C4"/>
    <mergeCell ref="D2:E3"/>
    <mergeCell ref="F2:O2"/>
    <mergeCell ref="P2:R2"/>
    <mergeCell ref="S2:U2"/>
    <mergeCell ref="V2:V4"/>
    <mergeCell ref="T3:T4"/>
    <mergeCell ref="U3:U4"/>
    <mergeCell ref="W2:W4"/>
    <mergeCell ref="F3:F4"/>
    <mergeCell ref="G3:G4"/>
    <mergeCell ref="H3:H4"/>
    <mergeCell ref="I3:L3"/>
    <mergeCell ref="M3:O3"/>
    <mergeCell ref="P3:P4"/>
    <mergeCell ref="Q3:Q4"/>
    <mergeCell ref="R3:R4"/>
    <mergeCell ref="S3:S4"/>
  </mergeCells>
  <printOptions horizontalCentered="1"/>
  <pageMargins left="0.39370078740157483" right="0.39370078740157483" top="0.39370078740157483" bottom="0.78740157480314965" header="0" footer="0"/>
  <pageSetup paperSize="9" scale="81" fitToHeight="0" orientation="landscape" horizontalDpi="4294967295" verticalDpi="4294967295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autoPageBreaks="0"/>
  </sheetPr>
  <dimension ref="A1:H31"/>
  <sheetViews>
    <sheetView zoomScaleNormal="100" workbookViewId="0">
      <selection activeCell="F37" sqref="F37"/>
    </sheetView>
  </sheetViews>
  <sheetFormatPr defaultColWidth="8.85546875" defaultRowHeight="12.75" x14ac:dyDescent="0.2"/>
  <cols>
    <col min="1" max="1" width="32.7109375" style="145" customWidth="1"/>
    <col min="2" max="2" width="7.5703125" style="145" customWidth="1"/>
    <col min="3" max="3" width="12.140625" style="144" customWidth="1"/>
    <col min="4" max="4" width="10.7109375" style="144" customWidth="1"/>
    <col min="5" max="5" width="7.28515625" style="144" customWidth="1"/>
    <col min="6" max="6" width="10.28515625" style="145" customWidth="1"/>
    <col min="7" max="7" width="10.85546875" style="145" customWidth="1"/>
    <col min="8" max="16384" width="8.85546875" style="145"/>
  </cols>
  <sheetData>
    <row r="1" spans="1:8" ht="23.45" customHeight="1" x14ac:dyDescent="0.2">
      <c r="A1" s="1427" t="s">
        <v>653</v>
      </c>
      <c r="B1" s="1427"/>
      <c r="C1" s="1427"/>
      <c r="D1" s="1427"/>
      <c r="E1" s="1427"/>
      <c r="F1" s="1427"/>
      <c r="G1" s="1427"/>
      <c r="H1" s="144"/>
    </row>
    <row r="2" spans="1:8" ht="22.15" customHeight="1" x14ac:dyDescent="0.2">
      <c r="A2" s="1428" t="s">
        <v>1831</v>
      </c>
      <c r="B2" s="1428"/>
      <c r="C2" s="1428"/>
      <c r="D2" s="1428"/>
      <c r="E2" s="1428"/>
      <c r="F2" s="1428"/>
      <c r="G2" s="1428"/>
      <c r="H2" s="144"/>
    </row>
    <row r="3" spans="1:8" ht="22.15" customHeight="1" x14ac:dyDescent="0.2">
      <c r="A3" s="1429" t="s">
        <v>654</v>
      </c>
      <c r="B3" s="1430"/>
      <c r="C3" s="1430"/>
      <c r="D3" s="1430"/>
      <c r="E3" s="1431"/>
      <c r="F3" s="453">
        <v>2023</v>
      </c>
      <c r="G3" s="453">
        <v>2024</v>
      </c>
      <c r="H3" s="144"/>
    </row>
    <row r="4" spans="1:8" ht="25.9" customHeight="1" x14ac:dyDescent="0.2">
      <c r="A4" s="1432" t="s">
        <v>655</v>
      </c>
      <c r="B4" s="1432"/>
      <c r="C4" s="1432"/>
      <c r="D4" s="1432"/>
      <c r="E4" s="1432"/>
      <c r="F4" s="454">
        <v>33</v>
      </c>
      <c r="G4" s="454">
        <v>30</v>
      </c>
      <c r="H4" s="144"/>
    </row>
    <row r="5" spans="1:8" ht="21" customHeight="1" x14ac:dyDescent="0.2">
      <c r="A5" s="1426" t="s">
        <v>656</v>
      </c>
      <c r="B5" s="1426"/>
      <c r="C5" s="1426"/>
      <c r="D5" s="1426"/>
      <c r="E5" s="1426"/>
      <c r="F5" s="455">
        <v>201797</v>
      </c>
      <c r="G5" s="455">
        <v>417143</v>
      </c>
      <c r="H5" s="146"/>
    </row>
    <row r="6" spans="1:8" ht="32.450000000000003" customHeight="1" x14ac:dyDescent="0.2">
      <c r="A6" s="1426" t="s">
        <v>657</v>
      </c>
      <c r="B6" s="1426"/>
      <c r="C6" s="1426"/>
      <c r="D6" s="1426"/>
      <c r="E6" s="1426"/>
      <c r="F6" s="455">
        <v>3047</v>
      </c>
      <c r="G6" s="455">
        <v>2398</v>
      </c>
      <c r="H6" s="146"/>
    </row>
    <row r="7" spans="1:8" ht="22.15" customHeight="1" x14ac:dyDescent="0.2">
      <c r="A7" s="1432" t="s">
        <v>658</v>
      </c>
      <c r="B7" s="1432"/>
      <c r="C7" s="1432"/>
      <c r="D7" s="1432"/>
      <c r="E7" s="1432"/>
      <c r="F7" s="454">
        <v>158</v>
      </c>
      <c r="G7" s="454">
        <v>122</v>
      </c>
      <c r="H7" s="144"/>
    </row>
    <row r="8" spans="1:8" ht="22.15" customHeight="1" x14ac:dyDescent="0.2">
      <c r="A8" s="1432" t="s">
        <v>659</v>
      </c>
      <c r="B8" s="1432"/>
      <c r="C8" s="1432"/>
      <c r="D8" s="1432"/>
      <c r="E8" s="1432"/>
      <c r="F8" s="454">
        <v>26732</v>
      </c>
      <c r="G8" s="454">
        <v>21977</v>
      </c>
      <c r="H8" s="146"/>
    </row>
    <row r="9" spans="1:8" ht="19.899999999999999" customHeight="1" x14ac:dyDescent="0.2">
      <c r="A9" s="1426" t="s">
        <v>660</v>
      </c>
      <c r="B9" s="1426"/>
      <c r="C9" s="1426"/>
      <c r="D9" s="1426"/>
      <c r="E9" s="1426"/>
      <c r="F9" s="456">
        <v>6306</v>
      </c>
      <c r="G9" s="456">
        <v>3843</v>
      </c>
      <c r="H9" s="146"/>
    </row>
    <row r="10" spans="1:8" ht="19.899999999999999" customHeight="1" x14ac:dyDescent="0.2">
      <c r="A10" s="1426" t="s">
        <v>661</v>
      </c>
      <c r="B10" s="1426"/>
      <c r="C10" s="1426"/>
      <c r="D10" s="1426"/>
      <c r="E10" s="1426"/>
      <c r="F10" s="455">
        <v>384</v>
      </c>
      <c r="G10" s="455">
        <v>228</v>
      </c>
      <c r="H10" s="144"/>
    </row>
    <row r="11" spans="1:8" ht="19.899999999999999" customHeight="1" x14ac:dyDescent="0.2">
      <c r="A11" s="1426" t="s">
        <v>662</v>
      </c>
      <c r="B11" s="1426"/>
      <c r="C11" s="1426"/>
      <c r="D11" s="1426"/>
      <c r="E11" s="1426"/>
      <c r="F11" s="455">
        <v>85</v>
      </c>
      <c r="G11" s="455">
        <v>37</v>
      </c>
      <c r="H11" s="144"/>
    </row>
    <row r="12" spans="1:8" ht="19.899999999999999" customHeight="1" x14ac:dyDescent="0.2">
      <c r="A12" s="1426" t="s">
        <v>663</v>
      </c>
      <c r="B12" s="1426"/>
      <c r="C12" s="1426"/>
      <c r="D12" s="1426"/>
      <c r="E12" s="1426"/>
      <c r="F12" s="455">
        <v>5615</v>
      </c>
      <c r="G12" s="455">
        <v>4966</v>
      </c>
      <c r="H12" s="146"/>
    </row>
    <row r="13" spans="1:8" ht="19.899999999999999" customHeight="1" x14ac:dyDescent="0.2">
      <c r="A13" s="1426" t="s">
        <v>664</v>
      </c>
      <c r="B13" s="1426"/>
      <c r="C13" s="1426"/>
      <c r="D13" s="1426"/>
      <c r="E13" s="1426"/>
      <c r="F13" s="455">
        <v>105</v>
      </c>
      <c r="G13" s="455">
        <v>0</v>
      </c>
      <c r="H13" s="144"/>
    </row>
    <row r="14" spans="1:8" ht="19.899999999999999" customHeight="1" x14ac:dyDescent="0.2">
      <c r="A14" s="1426" t="s">
        <v>665</v>
      </c>
      <c r="B14" s="1426"/>
      <c r="C14" s="1426"/>
      <c r="D14" s="1426"/>
      <c r="E14" s="1426"/>
      <c r="F14" s="455">
        <v>1227</v>
      </c>
      <c r="G14" s="455">
        <v>1173</v>
      </c>
      <c r="H14" s="146"/>
    </row>
    <row r="15" spans="1:8" ht="19.899999999999999" customHeight="1" x14ac:dyDescent="0.2">
      <c r="A15" s="1426" t="s">
        <v>666</v>
      </c>
      <c r="B15" s="1426"/>
      <c r="C15" s="1426"/>
      <c r="D15" s="1426"/>
      <c r="E15" s="1426"/>
      <c r="F15" s="455">
        <v>3068</v>
      </c>
      <c r="G15" s="455">
        <v>5699</v>
      </c>
      <c r="H15" s="146"/>
    </row>
    <row r="16" spans="1:8" ht="19.899999999999999" customHeight="1" x14ac:dyDescent="0.2">
      <c r="A16" s="1426" t="s">
        <v>667</v>
      </c>
      <c r="B16" s="1426"/>
      <c r="C16" s="1426"/>
      <c r="D16" s="1426"/>
      <c r="E16" s="1426"/>
      <c r="F16" s="455">
        <v>5145</v>
      </c>
      <c r="G16" s="455">
        <v>759</v>
      </c>
      <c r="H16" s="146"/>
    </row>
    <row r="17" spans="1:8" ht="38.450000000000003" customHeight="1" x14ac:dyDescent="0.2">
      <c r="A17" s="1426" t="s">
        <v>668</v>
      </c>
      <c r="B17" s="1426"/>
      <c r="C17" s="1426"/>
      <c r="D17" s="1426"/>
      <c r="E17" s="1426"/>
      <c r="F17" s="455">
        <v>1480</v>
      </c>
      <c r="G17" s="455">
        <v>1842</v>
      </c>
      <c r="H17" s="146"/>
    </row>
    <row r="18" spans="1:8" ht="38.450000000000003" customHeight="1" x14ac:dyDescent="0.2">
      <c r="A18" s="1426" t="s">
        <v>669</v>
      </c>
      <c r="B18" s="1426"/>
      <c r="C18" s="1426"/>
      <c r="D18" s="1426"/>
      <c r="E18" s="1426"/>
      <c r="F18" s="455">
        <v>405</v>
      </c>
      <c r="G18" s="455">
        <v>0</v>
      </c>
      <c r="H18" s="146"/>
    </row>
    <row r="19" spans="1:8" ht="18" customHeight="1" x14ac:dyDescent="0.2">
      <c r="A19" s="1426" t="s">
        <v>670</v>
      </c>
      <c r="B19" s="1426"/>
      <c r="C19" s="1426"/>
      <c r="D19" s="1426"/>
      <c r="E19" s="1426"/>
      <c r="F19" s="456">
        <v>2912</v>
      </c>
      <c r="G19" s="456">
        <v>3430</v>
      </c>
      <c r="H19" s="146"/>
    </row>
    <row r="20" spans="1:8" ht="19.149999999999999" customHeight="1" x14ac:dyDescent="0.2">
      <c r="A20" s="1426" t="s">
        <v>671</v>
      </c>
      <c r="B20" s="1426"/>
      <c r="C20" s="1426"/>
      <c r="D20" s="1426"/>
      <c r="E20" s="1426"/>
      <c r="F20" s="455">
        <v>11884</v>
      </c>
      <c r="G20" s="455">
        <v>888</v>
      </c>
      <c r="H20" s="146"/>
    </row>
    <row r="21" spans="1:8" ht="20.45" customHeight="1" x14ac:dyDescent="0.2">
      <c r="A21" s="1426" t="s">
        <v>672</v>
      </c>
      <c r="B21" s="1426"/>
      <c r="C21" s="1426"/>
      <c r="D21" s="1426"/>
      <c r="E21" s="1426"/>
      <c r="F21" s="455">
        <v>45144</v>
      </c>
      <c r="G21" s="455">
        <v>33835</v>
      </c>
      <c r="H21" s="146"/>
    </row>
    <row r="22" spans="1:8" ht="20.45" customHeight="1" x14ac:dyDescent="0.2">
      <c r="A22" s="457"/>
      <c r="B22" s="457"/>
      <c r="C22" s="457"/>
      <c r="D22" s="457"/>
      <c r="E22" s="457"/>
      <c r="F22" s="458"/>
      <c r="G22" s="458"/>
      <c r="H22" s="146"/>
    </row>
    <row r="23" spans="1:8" ht="33" customHeight="1" x14ac:dyDescent="0.2">
      <c r="A23" s="1433" t="s">
        <v>673</v>
      </c>
      <c r="B23" s="1433"/>
      <c r="C23" s="1433"/>
      <c r="D23" s="1433"/>
      <c r="E23" s="1433"/>
      <c r="F23" s="1433"/>
      <c r="G23" s="1433"/>
    </row>
    <row r="24" spans="1:8" ht="22.9" customHeight="1" x14ac:dyDescent="0.2">
      <c r="A24" s="1434" t="s">
        <v>654</v>
      </c>
      <c r="B24" s="1435">
        <v>2023</v>
      </c>
      <c r="C24" s="1435"/>
      <c r="D24" s="1435"/>
      <c r="E24" s="1435">
        <v>2024</v>
      </c>
      <c r="F24" s="1435"/>
      <c r="G24" s="1435"/>
    </row>
    <row r="25" spans="1:8" ht="43.5" customHeight="1" x14ac:dyDescent="0.2">
      <c r="A25" s="1434"/>
      <c r="B25" s="147" t="s">
        <v>41</v>
      </c>
      <c r="C25" s="147" t="s">
        <v>674</v>
      </c>
      <c r="D25" s="148" t="s">
        <v>675</v>
      </c>
      <c r="E25" s="147" t="s">
        <v>41</v>
      </c>
      <c r="F25" s="147" t="s">
        <v>674</v>
      </c>
      <c r="G25" s="148" t="s">
        <v>675</v>
      </c>
    </row>
    <row r="26" spans="1:8" ht="24" customHeight="1" x14ac:dyDescent="0.2">
      <c r="A26" s="149" t="s">
        <v>676</v>
      </c>
      <c r="B26" s="150">
        <v>5</v>
      </c>
      <c r="C26" s="150">
        <v>5146</v>
      </c>
      <c r="D26" s="150">
        <v>4765</v>
      </c>
      <c r="E26" s="150">
        <v>4</v>
      </c>
      <c r="F26" s="150">
        <f>SUM(F27:F31)</f>
        <v>19639</v>
      </c>
      <c r="G26" s="150">
        <f>SUM(G27:G31)</f>
        <v>9300</v>
      </c>
    </row>
    <row r="27" spans="1:8" ht="24" customHeight="1" x14ac:dyDescent="0.2">
      <c r="A27" s="415" t="s">
        <v>677</v>
      </c>
      <c r="B27" s="151">
        <v>1</v>
      </c>
      <c r="C27" s="151">
        <v>0</v>
      </c>
      <c r="D27" s="151">
        <v>0</v>
      </c>
      <c r="E27" s="151">
        <v>1</v>
      </c>
      <c r="F27" s="151">
        <v>2305</v>
      </c>
      <c r="G27" s="151">
        <v>1586</v>
      </c>
    </row>
    <row r="28" spans="1:8" ht="24" customHeight="1" x14ac:dyDescent="0.2">
      <c r="A28" s="415" t="s">
        <v>678</v>
      </c>
      <c r="B28" s="151">
        <v>1</v>
      </c>
      <c r="C28" s="151">
        <v>62</v>
      </c>
      <c r="D28" s="151">
        <v>556</v>
      </c>
      <c r="E28" s="151">
        <v>0</v>
      </c>
      <c r="F28" s="151">
        <v>0</v>
      </c>
      <c r="G28" s="151">
        <v>0</v>
      </c>
    </row>
    <row r="29" spans="1:8" ht="24" customHeight="1" x14ac:dyDescent="0.2">
      <c r="A29" s="415" t="s">
        <v>679</v>
      </c>
      <c r="B29" s="151">
        <v>1</v>
      </c>
      <c r="C29" s="151">
        <v>4132</v>
      </c>
      <c r="D29" s="151">
        <v>2209</v>
      </c>
      <c r="E29" s="151">
        <v>1</v>
      </c>
      <c r="F29" s="151">
        <v>9525</v>
      </c>
      <c r="G29" s="151">
        <v>4582</v>
      </c>
    </row>
    <row r="30" spans="1:8" ht="24" customHeight="1" x14ac:dyDescent="0.2">
      <c r="A30" s="415" t="s">
        <v>1570</v>
      </c>
      <c r="B30" s="151">
        <v>1</v>
      </c>
      <c r="C30" s="151">
        <v>612</v>
      </c>
      <c r="D30" s="151">
        <v>1115</v>
      </c>
      <c r="E30" s="151">
        <v>1</v>
      </c>
      <c r="F30" s="151">
        <v>1874</v>
      </c>
      <c r="G30" s="151">
        <v>1309</v>
      </c>
    </row>
    <row r="31" spans="1:8" ht="36" customHeight="1" x14ac:dyDescent="0.2">
      <c r="A31" s="415" t="s">
        <v>680</v>
      </c>
      <c r="B31" s="151">
        <v>1</v>
      </c>
      <c r="C31" s="151">
        <v>340</v>
      </c>
      <c r="D31" s="151">
        <v>885</v>
      </c>
      <c r="E31" s="151">
        <v>1</v>
      </c>
      <c r="F31" s="151">
        <v>5935</v>
      </c>
      <c r="G31" s="151">
        <v>1823</v>
      </c>
    </row>
  </sheetData>
  <mergeCells count="25">
    <mergeCell ref="A19:E19"/>
    <mergeCell ref="A20:E20"/>
    <mergeCell ref="A21:E21"/>
    <mergeCell ref="A23:G23"/>
    <mergeCell ref="A24:A25"/>
    <mergeCell ref="B24:D24"/>
    <mergeCell ref="E24:G24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6:E6"/>
    <mergeCell ref="A1:G1"/>
    <mergeCell ref="A2:G2"/>
    <mergeCell ref="A3:E3"/>
    <mergeCell ref="A4:E4"/>
    <mergeCell ref="A5:E5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L18"/>
  <sheetViews>
    <sheetView zoomScaleNormal="100" workbookViewId="0">
      <selection activeCell="A3" sqref="A3:A6"/>
    </sheetView>
  </sheetViews>
  <sheetFormatPr defaultRowHeight="12.75" x14ac:dyDescent="0.2"/>
  <cols>
    <col min="1" max="1" width="37.85546875" customWidth="1"/>
    <col min="2" max="2" width="5.140625" customWidth="1"/>
    <col min="3" max="12" width="9.7109375" customWidth="1"/>
  </cols>
  <sheetData>
    <row r="1" spans="1:12" ht="37.5" customHeight="1" x14ac:dyDescent="0.2">
      <c r="A1" s="1436" t="s">
        <v>1672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  <c r="L1" s="1436"/>
    </row>
    <row r="2" spans="1:12" ht="15" x14ac:dyDescent="0.2">
      <c r="A2" s="436"/>
      <c r="B2" s="436"/>
      <c r="C2" s="436"/>
      <c r="D2" s="436"/>
      <c r="E2" s="436"/>
      <c r="F2" s="436"/>
      <c r="G2" s="436"/>
      <c r="H2" s="522"/>
      <c r="I2" s="522"/>
      <c r="J2" s="522"/>
      <c r="K2" s="522"/>
    </row>
    <row r="3" spans="1:12" ht="14.45" customHeight="1" x14ac:dyDescent="0.2">
      <c r="A3" s="1443" t="s">
        <v>648</v>
      </c>
      <c r="B3" s="1437" t="s">
        <v>1673</v>
      </c>
      <c r="C3" s="1440" t="s">
        <v>1740</v>
      </c>
      <c r="D3" s="1441"/>
      <c r="E3" s="1441"/>
      <c r="F3" s="1441"/>
      <c r="G3" s="1442"/>
      <c r="H3" s="1440" t="s">
        <v>1832</v>
      </c>
      <c r="I3" s="1441"/>
      <c r="J3" s="1441"/>
      <c r="K3" s="1441"/>
      <c r="L3" s="1442"/>
    </row>
    <row r="4" spans="1:12" ht="12.75" customHeight="1" x14ac:dyDescent="0.2">
      <c r="A4" s="1443"/>
      <c r="B4" s="1438"/>
      <c r="C4" s="1444" t="s">
        <v>649</v>
      </c>
      <c r="D4" s="1444" t="s">
        <v>1674</v>
      </c>
      <c r="E4" s="1444" t="s">
        <v>650</v>
      </c>
      <c r="F4" s="1444" t="s">
        <v>1674</v>
      </c>
      <c r="G4" s="1444" t="s">
        <v>1739</v>
      </c>
      <c r="H4" s="1444" t="s">
        <v>649</v>
      </c>
      <c r="I4" s="1444" t="s">
        <v>1674</v>
      </c>
      <c r="J4" s="1444" t="s">
        <v>650</v>
      </c>
      <c r="K4" s="1444" t="s">
        <v>1674</v>
      </c>
      <c r="L4" s="1444" t="s">
        <v>1739</v>
      </c>
    </row>
    <row r="5" spans="1:12" x14ac:dyDescent="0.2">
      <c r="A5" s="1443"/>
      <c r="B5" s="1438"/>
      <c r="C5" s="1444"/>
      <c r="D5" s="1444"/>
      <c r="E5" s="1444"/>
      <c r="F5" s="1444"/>
      <c r="G5" s="1444"/>
      <c r="H5" s="1444"/>
      <c r="I5" s="1444"/>
      <c r="J5" s="1444"/>
      <c r="K5" s="1444"/>
      <c r="L5" s="1444"/>
    </row>
    <row r="6" spans="1:12" ht="23.25" customHeight="1" x14ac:dyDescent="0.2">
      <c r="A6" s="1443"/>
      <c r="B6" s="1439"/>
      <c r="C6" s="1444"/>
      <c r="D6" s="1444"/>
      <c r="E6" s="1444"/>
      <c r="F6" s="1444"/>
      <c r="G6" s="1444"/>
      <c r="H6" s="1444"/>
      <c r="I6" s="1444"/>
      <c r="J6" s="1444"/>
      <c r="K6" s="1444"/>
      <c r="L6" s="1444"/>
    </row>
    <row r="7" spans="1:12" ht="33" customHeight="1" x14ac:dyDescent="0.2">
      <c r="A7" s="1133" t="s">
        <v>651</v>
      </c>
      <c r="B7" s="1137">
        <v>1</v>
      </c>
      <c r="C7" s="849">
        <v>185341</v>
      </c>
      <c r="D7" s="849">
        <v>32050</v>
      </c>
      <c r="E7" s="849">
        <v>169117</v>
      </c>
      <c r="F7" s="849">
        <v>27917</v>
      </c>
      <c r="G7" s="850">
        <v>91.246405274601955</v>
      </c>
      <c r="H7" s="849">
        <v>166222</v>
      </c>
      <c r="I7" s="849">
        <v>30319</v>
      </c>
      <c r="J7" s="849">
        <v>158848</v>
      </c>
      <c r="K7" s="849">
        <v>24050</v>
      </c>
      <c r="L7" s="850">
        <v>95.6</v>
      </c>
    </row>
    <row r="8" spans="1:12" ht="33" customHeight="1" x14ac:dyDescent="0.2">
      <c r="A8" s="1134" t="s">
        <v>1675</v>
      </c>
      <c r="B8" s="1138">
        <v>2</v>
      </c>
      <c r="C8" s="851">
        <v>8237</v>
      </c>
      <c r="D8" s="851">
        <v>1413</v>
      </c>
      <c r="E8" s="851">
        <v>8117</v>
      </c>
      <c r="F8" s="851">
        <v>1340</v>
      </c>
      <c r="G8" s="850">
        <v>98.54315891708147</v>
      </c>
      <c r="H8" s="851">
        <v>7292</v>
      </c>
      <c r="I8" s="851">
        <v>1338</v>
      </c>
      <c r="J8" s="851">
        <v>6516</v>
      </c>
      <c r="K8" s="851">
        <v>1260</v>
      </c>
      <c r="L8" s="850">
        <v>89.4</v>
      </c>
    </row>
    <row r="9" spans="1:12" ht="33" customHeight="1" x14ac:dyDescent="0.2">
      <c r="A9" s="1133" t="s">
        <v>652</v>
      </c>
      <c r="B9" s="1137">
        <v>3</v>
      </c>
      <c r="C9" s="849">
        <v>28359</v>
      </c>
      <c r="D9" s="849">
        <v>5559</v>
      </c>
      <c r="E9" s="849">
        <v>27862</v>
      </c>
      <c r="F9" s="849">
        <v>5488</v>
      </c>
      <c r="G9" s="850">
        <v>98.247469938996431</v>
      </c>
      <c r="H9" s="849">
        <v>30283</v>
      </c>
      <c r="I9" s="849">
        <v>4598</v>
      </c>
      <c r="J9" s="849">
        <v>30234</v>
      </c>
      <c r="K9" s="849">
        <v>4553</v>
      </c>
      <c r="L9" s="850">
        <v>99.8</v>
      </c>
    </row>
    <row r="10" spans="1:12" ht="33" customHeight="1" x14ac:dyDescent="0.2">
      <c r="A10" s="1134" t="s">
        <v>1676</v>
      </c>
      <c r="B10" s="1138">
        <v>4</v>
      </c>
      <c r="C10" s="851">
        <v>14204</v>
      </c>
      <c r="D10" s="851">
        <v>2908</v>
      </c>
      <c r="E10" s="851">
        <v>14194</v>
      </c>
      <c r="F10" s="851">
        <v>2903</v>
      </c>
      <c r="G10" s="850">
        <v>99.929597296536187</v>
      </c>
      <c r="H10" s="851">
        <v>15333</v>
      </c>
      <c r="I10" s="851">
        <v>2491</v>
      </c>
      <c r="J10" s="851">
        <v>15333</v>
      </c>
      <c r="K10" s="851">
        <v>2491</v>
      </c>
      <c r="L10" s="850">
        <v>100</v>
      </c>
    </row>
    <row r="11" spans="1:12" ht="33" customHeight="1" x14ac:dyDescent="0.2">
      <c r="A11" s="1134" t="s">
        <v>1677</v>
      </c>
      <c r="B11" s="1138">
        <v>5</v>
      </c>
      <c r="C11" s="851">
        <v>122835</v>
      </c>
      <c r="D11" s="851">
        <v>15669</v>
      </c>
      <c r="E11" s="851">
        <v>121700</v>
      </c>
      <c r="F11" s="851">
        <v>14832</v>
      </c>
      <c r="G11" s="850">
        <v>99.075996255139003</v>
      </c>
      <c r="H11" s="851">
        <v>123941</v>
      </c>
      <c r="I11" s="851">
        <v>18313</v>
      </c>
      <c r="J11" s="851">
        <v>123939</v>
      </c>
      <c r="K11" s="851">
        <v>18311</v>
      </c>
      <c r="L11" s="850">
        <v>100</v>
      </c>
    </row>
    <row r="12" spans="1:12" ht="33" customHeight="1" x14ac:dyDescent="0.2">
      <c r="A12" s="1133" t="s">
        <v>1678</v>
      </c>
      <c r="B12" s="1137">
        <v>6</v>
      </c>
      <c r="C12" s="849">
        <v>468946</v>
      </c>
      <c r="D12" s="849">
        <v>105311</v>
      </c>
      <c r="E12" s="849">
        <v>463639</v>
      </c>
      <c r="F12" s="849">
        <v>100586</v>
      </c>
      <c r="G12" s="850">
        <v>98.868313195975659</v>
      </c>
      <c r="H12" s="849">
        <v>634752</v>
      </c>
      <c r="I12" s="849">
        <v>119840</v>
      </c>
      <c r="J12" s="849">
        <v>554378</v>
      </c>
      <c r="K12" s="849">
        <v>103699</v>
      </c>
      <c r="L12" s="850">
        <v>87.3</v>
      </c>
    </row>
    <row r="13" spans="1:12" ht="33" customHeight="1" x14ac:dyDescent="0.2">
      <c r="A13" s="1134" t="s">
        <v>1679</v>
      </c>
      <c r="B13" s="1139" t="s">
        <v>1680</v>
      </c>
      <c r="C13" s="851">
        <v>199013</v>
      </c>
      <c r="D13" s="851">
        <v>47159</v>
      </c>
      <c r="E13" s="851">
        <v>196943</v>
      </c>
      <c r="F13" s="851">
        <v>45671</v>
      </c>
      <c r="G13" s="850">
        <v>98.959866943365498</v>
      </c>
      <c r="H13" s="851">
        <v>252272</v>
      </c>
      <c r="I13" s="851">
        <v>49010</v>
      </c>
      <c r="J13" s="851">
        <v>228427</v>
      </c>
      <c r="K13" s="851">
        <v>38810</v>
      </c>
      <c r="L13" s="850">
        <v>90.5</v>
      </c>
    </row>
    <row r="14" spans="1:12" ht="49.9" customHeight="1" x14ac:dyDescent="0.2">
      <c r="A14" s="1134" t="s">
        <v>1681</v>
      </c>
      <c r="B14" s="1139" t="s">
        <v>1682</v>
      </c>
      <c r="C14" s="851">
        <v>388843</v>
      </c>
      <c r="D14" s="851">
        <v>89421</v>
      </c>
      <c r="E14" s="851">
        <v>383536</v>
      </c>
      <c r="F14" s="851">
        <v>84696</v>
      </c>
      <c r="G14" s="850">
        <v>98.635181808596272</v>
      </c>
      <c r="H14" s="851">
        <v>556079</v>
      </c>
      <c r="I14" s="851">
        <v>103923</v>
      </c>
      <c r="J14" s="851">
        <v>475705</v>
      </c>
      <c r="K14" s="851">
        <v>87782</v>
      </c>
      <c r="L14" s="850">
        <v>85.5</v>
      </c>
    </row>
    <row r="15" spans="1:12" ht="33" customHeight="1" x14ac:dyDescent="0.2">
      <c r="A15" s="1134" t="s">
        <v>1683</v>
      </c>
      <c r="B15" s="1139" t="s">
        <v>1684</v>
      </c>
      <c r="C15" s="851">
        <v>180685</v>
      </c>
      <c r="D15" s="851">
        <v>41696</v>
      </c>
      <c r="E15" s="851">
        <v>179009</v>
      </c>
      <c r="F15" s="851">
        <v>40544</v>
      </c>
      <c r="G15" s="850">
        <v>99.072418850485661</v>
      </c>
      <c r="H15" s="851">
        <v>233831</v>
      </c>
      <c r="I15" s="851">
        <v>44723</v>
      </c>
      <c r="J15" s="851">
        <v>211427</v>
      </c>
      <c r="K15" s="851">
        <v>37106</v>
      </c>
      <c r="L15" s="850">
        <v>90.4</v>
      </c>
    </row>
    <row r="16" spans="1:12" ht="33" customHeight="1" x14ac:dyDescent="0.2">
      <c r="A16" s="1134" t="s">
        <v>1685</v>
      </c>
      <c r="B16" s="1139" t="s">
        <v>1686</v>
      </c>
      <c r="C16" s="851">
        <v>78581</v>
      </c>
      <c r="D16" s="851">
        <v>17101</v>
      </c>
      <c r="E16" s="851">
        <v>78257</v>
      </c>
      <c r="F16" s="851">
        <v>17031</v>
      </c>
      <c r="G16" s="850">
        <v>99.587686590906202</v>
      </c>
      <c r="H16" s="851">
        <v>52936</v>
      </c>
      <c r="I16" s="851">
        <v>11361</v>
      </c>
      <c r="J16" s="851">
        <v>52761</v>
      </c>
      <c r="K16" s="851">
        <v>11225</v>
      </c>
      <c r="L16" s="850">
        <v>99.7</v>
      </c>
    </row>
    <row r="17" spans="1:12" ht="33" customHeight="1" x14ac:dyDescent="0.2">
      <c r="A17" s="1135" t="s">
        <v>1687</v>
      </c>
      <c r="B17" s="1140" t="s">
        <v>1688</v>
      </c>
      <c r="C17" s="851">
        <v>80103</v>
      </c>
      <c r="D17" s="851">
        <v>15890</v>
      </c>
      <c r="E17" s="851">
        <v>80103</v>
      </c>
      <c r="F17" s="851">
        <v>15890</v>
      </c>
      <c r="G17" s="850">
        <v>100</v>
      </c>
      <c r="H17" s="851">
        <v>78673</v>
      </c>
      <c r="I17" s="851">
        <v>15917</v>
      </c>
      <c r="J17" s="851">
        <v>78673</v>
      </c>
      <c r="K17" s="851">
        <v>15917</v>
      </c>
      <c r="L17" s="850">
        <v>100</v>
      </c>
    </row>
    <row r="18" spans="1:12" ht="33" customHeight="1" x14ac:dyDescent="0.2">
      <c r="A18" s="1136" t="s">
        <v>1689</v>
      </c>
      <c r="B18" s="1137">
        <v>7</v>
      </c>
      <c r="C18" s="849">
        <v>682646</v>
      </c>
      <c r="D18" s="849">
        <v>142920</v>
      </c>
      <c r="E18" s="849">
        <v>660618</v>
      </c>
      <c r="F18" s="849">
        <v>133991</v>
      </c>
      <c r="G18" s="850">
        <v>96.773144499491679</v>
      </c>
      <c r="H18" s="849">
        <v>831257</v>
      </c>
      <c r="I18" s="849">
        <v>154757</v>
      </c>
      <c r="J18" s="849">
        <v>743460</v>
      </c>
      <c r="K18" s="849">
        <v>132302</v>
      </c>
      <c r="L18" s="850">
        <v>89.4</v>
      </c>
    </row>
  </sheetData>
  <mergeCells count="15">
    <mergeCell ref="A1:L1"/>
    <mergeCell ref="B3:B6"/>
    <mergeCell ref="C3:G3"/>
    <mergeCell ref="A3:A6"/>
    <mergeCell ref="H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O18"/>
  <sheetViews>
    <sheetView workbookViewId="0">
      <selection activeCell="K17" sqref="K17"/>
    </sheetView>
  </sheetViews>
  <sheetFormatPr defaultRowHeight="12.75" x14ac:dyDescent="0.2"/>
  <cols>
    <col min="1" max="1" width="30.7109375" customWidth="1"/>
    <col min="2" max="2" width="9.85546875" customWidth="1"/>
    <col min="3" max="3" width="11.140625" customWidth="1"/>
    <col min="4" max="4" width="9.42578125" customWidth="1"/>
    <col min="5" max="5" width="9.85546875" customWidth="1"/>
    <col min="6" max="8" width="7.7109375" customWidth="1"/>
    <col min="9" max="9" width="9.7109375" customWidth="1"/>
    <col min="10" max="11" width="9.5703125" customWidth="1"/>
    <col min="12" max="12" width="9.28515625" customWidth="1"/>
    <col min="13" max="15" width="7.7109375" customWidth="1"/>
  </cols>
  <sheetData>
    <row r="1" spans="1:15" ht="27.75" customHeight="1" x14ac:dyDescent="0.2">
      <c r="A1" s="1436" t="s">
        <v>1808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  <c r="L1" s="1436"/>
      <c r="M1" s="1436"/>
      <c r="N1" s="1436"/>
      <c r="O1" s="1436"/>
    </row>
    <row r="3" spans="1:15" ht="21.75" customHeight="1" x14ac:dyDescent="0.2">
      <c r="A3" s="1437" t="s">
        <v>648</v>
      </c>
      <c r="B3" s="1446" t="s">
        <v>1740</v>
      </c>
      <c r="C3" s="1446"/>
      <c r="D3" s="1446"/>
      <c r="E3" s="1446"/>
      <c r="F3" s="1446"/>
      <c r="G3" s="1446"/>
      <c r="H3" s="1446"/>
      <c r="I3" s="1446" t="s">
        <v>1832</v>
      </c>
      <c r="J3" s="1446"/>
      <c r="K3" s="1446"/>
      <c r="L3" s="1446"/>
      <c r="M3" s="1446"/>
      <c r="N3" s="1446"/>
      <c r="O3" s="1446"/>
    </row>
    <row r="4" spans="1:15" x14ac:dyDescent="0.2">
      <c r="A4" s="1438"/>
      <c r="B4" s="1445" t="s">
        <v>865</v>
      </c>
      <c r="C4" s="1445" t="s">
        <v>866</v>
      </c>
      <c r="D4" s="1445" t="s">
        <v>860</v>
      </c>
      <c r="E4" s="1445" t="s">
        <v>1690</v>
      </c>
      <c r="F4" s="1445"/>
      <c r="G4" s="1445" t="s">
        <v>868</v>
      </c>
      <c r="H4" s="1445" t="s">
        <v>861</v>
      </c>
      <c r="I4" s="1445" t="s">
        <v>865</v>
      </c>
      <c r="J4" s="1445" t="s">
        <v>866</v>
      </c>
      <c r="K4" s="1445" t="s">
        <v>860</v>
      </c>
      <c r="L4" s="1445" t="s">
        <v>1690</v>
      </c>
      <c r="M4" s="1445"/>
      <c r="N4" s="1445" t="s">
        <v>868</v>
      </c>
      <c r="O4" s="1445" t="s">
        <v>861</v>
      </c>
    </row>
    <row r="5" spans="1:15" x14ac:dyDescent="0.2">
      <c r="A5" s="1439"/>
      <c r="B5" s="1445"/>
      <c r="C5" s="1445"/>
      <c r="D5" s="1445"/>
      <c r="E5" s="904" t="s">
        <v>1691</v>
      </c>
      <c r="F5" s="904" t="s">
        <v>1692</v>
      </c>
      <c r="G5" s="1445"/>
      <c r="H5" s="1445"/>
      <c r="I5" s="1445"/>
      <c r="J5" s="1445"/>
      <c r="K5" s="1445"/>
      <c r="L5" s="530" t="s">
        <v>1691</v>
      </c>
      <c r="M5" s="530" t="s">
        <v>1692</v>
      </c>
      <c r="N5" s="1445"/>
      <c r="O5" s="1445"/>
    </row>
    <row r="6" spans="1:15" x14ac:dyDescent="0.2">
      <c r="A6" s="523">
        <v>1</v>
      </c>
      <c r="B6" s="904">
        <v>7</v>
      </c>
      <c r="C6" s="904">
        <v>8</v>
      </c>
      <c r="D6" s="904">
        <v>9</v>
      </c>
      <c r="E6" s="904">
        <v>10</v>
      </c>
      <c r="F6" s="904">
        <v>11</v>
      </c>
      <c r="G6" s="904">
        <v>12</v>
      </c>
      <c r="H6" s="904">
        <v>13</v>
      </c>
      <c r="I6" s="530">
        <v>7</v>
      </c>
      <c r="J6" s="530">
        <v>8</v>
      </c>
      <c r="K6" s="530">
        <v>9</v>
      </c>
      <c r="L6" s="530">
        <v>10</v>
      </c>
      <c r="M6" s="530">
        <v>11</v>
      </c>
      <c r="N6" s="530">
        <v>12</v>
      </c>
      <c r="O6" s="530">
        <v>13</v>
      </c>
    </row>
    <row r="7" spans="1:15" ht="27.6" customHeight="1" x14ac:dyDescent="0.2">
      <c r="A7" s="1133" t="s">
        <v>651</v>
      </c>
      <c r="B7" s="849">
        <v>63600</v>
      </c>
      <c r="C7" s="849">
        <v>79756</v>
      </c>
      <c r="D7" s="849">
        <v>23576</v>
      </c>
      <c r="E7" s="852" t="s">
        <v>1693</v>
      </c>
      <c r="F7" s="852" t="s">
        <v>1693</v>
      </c>
      <c r="G7" s="849">
        <v>575</v>
      </c>
      <c r="H7" s="849">
        <v>1610</v>
      </c>
      <c r="I7" s="849">
        <v>56213</v>
      </c>
      <c r="J7" s="849">
        <v>77798</v>
      </c>
      <c r="K7" s="849">
        <v>22707</v>
      </c>
      <c r="L7" s="852" t="s">
        <v>1693</v>
      </c>
      <c r="M7" s="852" t="s">
        <v>1693</v>
      </c>
      <c r="N7" s="849">
        <v>877</v>
      </c>
      <c r="O7" s="849">
        <v>1253</v>
      </c>
    </row>
    <row r="8" spans="1:15" ht="27.6" customHeight="1" x14ac:dyDescent="0.2">
      <c r="A8" s="1134" t="s">
        <v>1675</v>
      </c>
      <c r="B8" s="851">
        <v>4653</v>
      </c>
      <c r="C8" s="851">
        <v>2709</v>
      </c>
      <c r="D8" s="851">
        <v>728</v>
      </c>
      <c r="E8" s="852" t="s">
        <v>1693</v>
      </c>
      <c r="F8" s="852" t="s">
        <v>1693</v>
      </c>
      <c r="G8" s="851">
        <v>5</v>
      </c>
      <c r="H8" s="851">
        <v>22</v>
      </c>
      <c r="I8" s="851">
        <v>3593</v>
      </c>
      <c r="J8" s="851">
        <v>2367</v>
      </c>
      <c r="K8" s="851">
        <v>533</v>
      </c>
      <c r="L8" s="852" t="s">
        <v>1693</v>
      </c>
      <c r="M8" s="852" t="s">
        <v>1693</v>
      </c>
      <c r="N8" s="851">
        <v>19</v>
      </c>
      <c r="O8" s="851">
        <v>4</v>
      </c>
    </row>
    <row r="9" spans="1:15" ht="27.6" customHeight="1" x14ac:dyDescent="0.2">
      <c r="A9" s="1133" t="s">
        <v>652</v>
      </c>
      <c r="B9" s="849">
        <v>5310</v>
      </c>
      <c r="C9" s="849">
        <v>15406</v>
      </c>
      <c r="D9" s="849">
        <v>6733</v>
      </c>
      <c r="E9" s="852" t="s">
        <v>1693</v>
      </c>
      <c r="F9" s="852" t="s">
        <v>1693</v>
      </c>
      <c r="G9" s="849">
        <v>80</v>
      </c>
      <c r="H9" s="849">
        <v>333</v>
      </c>
      <c r="I9" s="849">
        <v>6144</v>
      </c>
      <c r="J9" s="849">
        <v>15533</v>
      </c>
      <c r="K9" s="849">
        <v>8060</v>
      </c>
      <c r="L9" s="852" t="s">
        <v>1693</v>
      </c>
      <c r="M9" s="852" t="s">
        <v>1693</v>
      </c>
      <c r="N9" s="849">
        <v>199</v>
      </c>
      <c r="O9" s="849">
        <v>298</v>
      </c>
    </row>
    <row r="10" spans="1:15" ht="27.6" customHeight="1" x14ac:dyDescent="0.2">
      <c r="A10" s="1134" t="s">
        <v>1676</v>
      </c>
      <c r="B10" s="851">
        <v>2959</v>
      </c>
      <c r="C10" s="851">
        <v>8033</v>
      </c>
      <c r="D10" s="851">
        <v>3055</v>
      </c>
      <c r="E10" s="852" t="s">
        <v>1693</v>
      </c>
      <c r="F10" s="852" t="s">
        <v>1693</v>
      </c>
      <c r="G10" s="851">
        <v>42</v>
      </c>
      <c r="H10" s="851">
        <v>105</v>
      </c>
      <c r="I10" s="851">
        <v>3274</v>
      </c>
      <c r="J10" s="851">
        <v>7777</v>
      </c>
      <c r="K10" s="851">
        <v>4003</v>
      </c>
      <c r="L10" s="852" t="s">
        <v>1693</v>
      </c>
      <c r="M10" s="852" t="s">
        <v>1693</v>
      </c>
      <c r="N10" s="851">
        <v>118</v>
      </c>
      <c r="O10" s="851">
        <v>161</v>
      </c>
    </row>
    <row r="11" spans="1:15" ht="27.6" customHeight="1" x14ac:dyDescent="0.2">
      <c r="A11" s="1134" t="s">
        <v>1677</v>
      </c>
      <c r="B11" s="851">
        <v>37096</v>
      </c>
      <c r="C11" s="851">
        <v>62063</v>
      </c>
      <c r="D11" s="851">
        <v>21825</v>
      </c>
      <c r="E11" s="852" t="s">
        <v>1693</v>
      </c>
      <c r="F11" s="852" t="s">
        <v>1693</v>
      </c>
      <c r="G11" s="851">
        <v>269</v>
      </c>
      <c r="H11" s="851">
        <v>447</v>
      </c>
      <c r="I11" s="851">
        <v>35531</v>
      </c>
      <c r="J11" s="851">
        <v>63926</v>
      </c>
      <c r="K11" s="851">
        <v>22983</v>
      </c>
      <c r="L11" s="852" t="s">
        <v>1693</v>
      </c>
      <c r="M11" s="852" t="s">
        <v>1693</v>
      </c>
      <c r="N11" s="851">
        <v>701</v>
      </c>
      <c r="O11" s="851">
        <v>798</v>
      </c>
    </row>
    <row r="12" spans="1:15" ht="46.15" customHeight="1" x14ac:dyDescent="0.2">
      <c r="A12" s="1133" t="s">
        <v>1678</v>
      </c>
      <c r="B12" s="849">
        <v>176365</v>
      </c>
      <c r="C12" s="849">
        <v>91061</v>
      </c>
      <c r="D12" s="849">
        <v>196213</v>
      </c>
      <c r="E12" s="849">
        <v>167021</v>
      </c>
      <c r="F12" s="849">
        <v>29192</v>
      </c>
      <c r="G12" s="852" t="s">
        <v>1693</v>
      </c>
      <c r="H12" s="852" t="s">
        <v>1693</v>
      </c>
      <c r="I12" s="849">
        <v>193886</v>
      </c>
      <c r="J12" s="849">
        <v>98087</v>
      </c>
      <c r="K12" s="849">
        <v>262405</v>
      </c>
      <c r="L12" s="849">
        <v>229869</v>
      </c>
      <c r="M12" s="849">
        <v>32536</v>
      </c>
      <c r="N12" s="852" t="s">
        <v>1693</v>
      </c>
      <c r="O12" s="852" t="s">
        <v>1693</v>
      </c>
    </row>
    <row r="13" spans="1:15" ht="27.6" customHeight="1" x14ac:dyDescent="0.2">
      <c r="A13" s="1134" t="s">
        <v>1679</v>
      </c>
      <c r="B13" s="851">
        <v>46746</v>
      </c>
      <c r="C13" s="851">
        <v>44050</v>
      </c>
      <c r="D13" s="851">
        <v>106147</v>
      </c>
      <c r="E13" s="851">
        <v>95542</v>
      </c>
      <c r="F13" s="851">
        <v>10605</v>
      </c>
      <c r="G13" s="852" t="s">
        <v>1693</v>
      </c>
      <c r="H13" s="852" t="s">
        <v>1693</v>
      </c>
      <c r="I13" s="851">
        <v>19004</v>
      </c>
      <c r="J13" s="851">
        <v>40767</v>
      </c>
      <c r="K13" s="851">
        <v>168656</v>
      </c>
      <c r="L13" s="851">
        <v>156413</v>
      </c>
      <c r="M13" s="851">
        <v>12243</v>
      </c>
      <c r="N13" s="852" t="s">
        <v>1693</v>
      </c>
      <c r="O13" s="852" t="s">
        <v>1693</v>
      </c>
    </row>
    <row r="14" spans="1:15" ht="56.45" customHeight="1" x14ac:dyDescent="0.2">
      <c r="A14" s="1134" t="s">
        <v>1681</v>
      </c>
      <c r="B14" s="851">
        <v>120542</v>
      </c>
      <c r="C14" s="851">
        <v>73613</v>
      </c>
      <c r="D14" s="851">
        <v>189381</v>
      </c>
      <c r="E14" s="851">
        <v>161567</v>
      </c>
      <c r="F14" s="851">
        <v>27814</v>
      </c>
      <c r="G14" s="852" t="s">
        <v>1693</v>
      </c>
      <c r="H14" s="852" t="s">
        <v>1693</v>
      </c>
      <c r="I14" s="851">
        <v>161366</v>
      </c>
      <c r="J14" s="851">
        <v>61879</v>
      </c>
      <c r="K14" s="851">
        <v>252460</v>
      </c>
      <c r="L14" s="851">
        <v>221483</v>
      </c>
      <c r="M14" s="851">
        <v>30977</v>
      </c>
      <c r="N14" s="852" t="s">
        <v>1693</v>
      </c>
      <c r="O14" s="852" t="s">
        <v>1693</v>
      </c>
    </row>
    <row r="15" spans="1:15" ht="27.6" customHeight="1" x14ac:dyDescent="0.2">
      <c r="A15" s="1134" t="s">
        <v>1683</v>
      </c>
      <c r="B15" s="851">
        <v>38287</v>
      </c>
      <c r="C15" s="851">
        <v>36076</v>
      </c>
      <c r="D15" s="851">
        <v>104646</v>
      </c>
      <c r="E15" s="851">
        <v>94050</v>
      </c>
      <c r="F15" s="851">
        <v>10596</v>
      </c>
      <c r="G15" s="852" t="s">
        <v>1693</v>
      </c>
      <c r="H15" s="852" t="s">
        <v>1693</v>
      </c>
      <c r="I15" s="851">
        <v>17299</v>
      </c>
      <c r="J15" s="851">
        <v>31022</v>
      </c>
      <c r="K15" s="851">
        <v>163106</v>
      </c>
      <c r="L15" s="851">
        <v>151166</v>
      </c>
      <c r="M15" s="851">
        <v>11940</v>
      </c>
      <c r="N15" s="852" t="s">
        <v>1693</v>
      </c>
      <c r="O15" s="852" t="s">
        <v>1693</v>
      </c>
    </row>
    <row r="16" spans="1:15" ht="38.450000000000003" customHeight="1" x14ac:dyDescent="0.2">
      <c r="A16" s="1134" t="s">
        <v>1685</v>
      </c>
      <c r="B16" s="851">
        <v>23707</v>
      </c>
      <c r="C16" s="851">
        <v>16332</v>
      </c>
      <c r="D16" s="851">
        <v>38218</v>
      </c>
      <c r="E16" s="851">
        <v>31990</v>
      </c>
      <c r="F16" s="851">
        <v>6228</v>
      </c>
      <c r="G16" s="852" t="s">
        <v>1693</v>
      </c>
      <c r="H16" s="852" t="s">
        <v>1693</v>
      </c>
      <c r="I16" s="851">
        <v>10405</v>
      </c>
      <c r="J16" s="851">
        <v>9393</v>
      </c>
      <c r="K16" s="851">
        <v>32963</v>
      </c>
      <c r="L16" s="851">
        <v>29095</v>
      </c>
      <c r="M16" s="851">
        <v>3868</v>
      </c>
      <c r="N16" s="852" t="s">
        <v>1693</v>
      </c>
      <c r="O16" s="852" t="s">
        <v>1693</v>
      </c>
    </row>
    <row r="17" spans="1:15" ht="48" customHeight="1" x14ac:dyDescent="0.2">
      <c r="A17" s="1135" t="s">
        <v>1687</v>
      </c>
      <c r="B17" s="851">
        <v>55823</v>
      </c>
      <c r="C17" s="851">
        <v>17448</v>
      </c>
      <c r="D17" s="851">
        <v>6832</v>
      </c>
      <c r="E17" s="851">
        <v>5454</v>
      </c>
      <c r="F17" s="851">
        <v>1378</v>
      </c>
      <c r="G17" s="852" t="s">
        <v>1693</v>
      </c>
      <c r="H17" s="852" t="s">
        <v>1693</v>
      </c>
      <c r="I17" s="851">
        <v>32520</v>
      </c>
      <c r="J17" s="851">
        <v>36208</v>
      </c>
      <c r="K17" s="851">
        <v>9945</v>
      </c>
      <c r="L17" s="851">
        <v>8386</v>
      </c>
      <c r="M17" s="851">
        <v>1559</v>
      </c>
      <c r="N17" s="852" t="s">
        <v>1693</v>
      </c>
      <c r="O17" s="852" t="s">
        <v>1693</v>
      </c>
    </row>
    <row r="18" spans="1:15" ht="27.6" customHeight="1" x14ac:dyDescent="0.2">
      <c r="A18" s="1136" t="s">
        <v>1689</v>
      </c>
      <c r="B18" s="849">
        <v>245275</v>
      </c>
      <c r="C18" s="849">
        <v>186223</v>
      </c>
      <c r="D18" s="849">
        <v>226522</v>
      </c>
      <c r="E18" s="849">
        <v>167021</v>
      </c>
      <c r="F18" s="849">
        <v>29192</v>
      </c>
      <c r="G18" s="849">
        <v>655</v>
      </c>
      <c r="H18" s="849">
        <v>1943</v>
      </c>
      <c r="I18" s="849">
        <v>256243</v>
      </c>
      <c r="J18" s="849">
        <v>191418</v>
      </c>
      <c r="K18" s="849">
        <v>293172</v>
      </c>
      <c r="L18" s="849">
        <v>229869</v>
      </c>
      <c r="M18" s="849">
        <v>32536</v>
      </c>
      <c r="N18" s="849">
        <v>1076</v>
      </c>
      <c r="O18" s="849">
        <v>1551</v>
      </c>
    </row>
  </sheetData>
  <mergeCells count="16">
    <mergeCell ref="J4:J5"/>
    <mergeCell ref="A1:O1"/>
    <mergeCell ref="K4:K5"/>
    <mergeCell ref="L4:M4"/>
    <mergeCell ref="N4:N5"/>
    <mergeCell ref="O4:O5"/>
    <mergeCell ref="A3:A5"/>
    <mergeCell ref="B3:H3"/>
    <mergeCell ref="I3:O3"/>
    <mergeCell ref="B4:B5"/>
    <mergeCell ref="C4:C5"/>
    <mergeCell ref="D4:D5"/>
    <mergeCell ref="E4:F4"/>
    <mergeCell ref="G4:G5"/>
    <mergeCell ref="H4:H5"/>
    <mergeCell ref="I4:I5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N17"/>
  <sheetViews>
    <sheetView zoomScaleNormal="100" workbookViewId="0">
      <selection activeCell="C3" sqref="C3:H3"/>
    </sheetView>
  </sheetViews>
  <sheetFormatPr defaultColWidth="8.85546875" defaultRowHeight="15" x14ac:dyDescent="0.25"/>
  <cols>
    <col min="1" max="1" width="9.28515625" style="152" customWidth="1"/>
    <col min="2" max="2" width="9.7109375" style="152" customWidth="1"/>
    <col min="3" max="4" width="9.28515625" style="152" customWidth="1"/>
    <col min="5" max="5" width="8" style="152" customWidth="1"/>
    <col min="6" max="6" width="11.5703125" style="152" customWidth="1"/>
    <col min="7" max="8" width="9.28515625" style="152" customWidth="1"/>
    <col min="9" max="9" width="8.28515625" style="152" customWidth="1"/>
    <col min="10" max="10" width="9.28515625" style="152" customWidth="1"/>
    <col min="11" max="11" width="11.7109375" style="152" customWidth="1"/>
    <col min="12" max="13" width="9.28515625" style="152" customWidth="1"/>
    <col min="14" max="14" width="10.7109375" style="152" customWidth="1"/>
    <col min="15" max="16384" width="8.85546875" style="152"/>
  </cols>
  <sheetData>
    <row r="1" spans="1:14" ht="40.9" customHeight="1" x14ac:dyDescent="0.25">
      <c r="A1" s="1447" t="s">
        <v>1550</v>
      </c>
      <c r="B1" s="1447"/>
      <c r="C1" s="1447"/>
      <c r="D1" s="1447"/>
      <c r="E1" s="1447"/>
      <c r="F1" s="1447"/>
      <c r="G1" s="1447"/>
      <c r="H1" s="1447"/>
      <c r="I1" s="1447"/>
      <c r="J1" s="1447"/>
      <c r="K1" s="1447"/>
      <c r="L1" s="1447"/>
      <c r="M1" s="1447"/>
      <c r="N1" s="1447"/>
    </row>
    <row r="2" spans="1:14" ht="15" customHeight="1" x14ac:dyDescent="0.25">
      <c r="A2" s="1448" t="s">
        <v>1551</v>
      </c>
      <c r="B2" s="1448"/>
      <c r="C2" s="1448"/>
      <c r="D2" s="1448"/>
      <c r="E2" s="1448"/>
      <c r="F2" s="1448"/>
      <c r="G2" s="1448"/>
      <c r="H2" s="1448"/>
      <c r="I2" s="1448"/>
      <c r="J2" s="1448"/>
      <c r="K2" s="1448"/>
      <c r="L2" s="1448"/>
      <c r="M2" s="1448"/>
      <c r="N2" s="1448"/>
    </row>
    <row r="3" spans="1:14" ht="15.6" customHeight="1" x14ac:dyDescent="0.25">
      <c r="A3" s="1449" t="s">
        <v>681</v>
      </c>
      <c r="B3" s="1449"/>
      <c r="C3" s="1450">
        <v>2023</v>
      </c>
      <c r="D3" s="1450"/>
      <c r="E3" s="1450"/>
      <c r="F3" s="1450"/>
      <c r="G3" s="1450"/>
      <c r="H3" s="1450"/>
      <c r="I3" s="1450">
        <v>2024</v>
      </c>
      <c r="J3" s="1450"/>
      <c r="K3" s="1450"/>
      <c r="L3" s="1450"/>
      <c r="M3" s="1450"/>
      <c r="N3" s="1450"/>
    </row>
    <row r="4" spans="1:14" ht="51.6" customHeight="1" x14ac:dyDescent="0.25">
      <c r="A4" s="1449"/>
      <c r="B4" s="1449"/>
      <c r="C4" s="1451" t="s">
        <v>1552</v>
      </c>
      <c r="D4" s="1452"/>
      <c r="E4" s="1451" t="s">
        <v>1553</v>
      </c>
      <c r="F4" s="1452"/>
      <c r="G4" s="905" t="s">
        <v>1554</v>
      </c>
      <c r="H4" s="905" t="s">
        <v>682</v>
      </c>
      <c r="I4" s="1451" t="s">
        <v>1552</v>
      </c>
      <c r="J4" s="1452"/>
      <c r="K4" s="1451" t="s">
        <v>1553</v>
      </c>
      <c r="L4" s="1452"/>
      <c r="M4" s="769" t="s">
        <v>1554</v>
      </c>
      <c r="N4" s="769" t="s">
        <v>682</v>
      </c>
    </row>
    <row r="5" spans="1:14" ht="21" customHeight="1" x14ac:dyDescent="0.25">
      <c r="A5" s="1453" t="s">
        <v>683</v>
      </c>
      <c r="B5" s="1453"/>
      <c r="C5" s="1454">
        <v>374250</v>
      </c>
      <c r="D5" s="1455"/>
      <c r="E5" s="1454">
        <v>144581</v>
      </c>
      <c r="F5" s="1455"/>
      <c r="G5" s="770">
        <v>123945</v>
      </c>
      <c r="H5" s="771">
        <v>85.7</v>
      </c>
      <c r="I5" s="1456">
        <v>384070</v>
      </c>
      <c r="J5" s="1457"/>
      <c r="K5" s="1456">
        <v>224453</v>
      </c>
      <c r="L5" s="1457"/>
      <c r="M5" s="1011">
        <v>175233</v>
      </c>
      <c r="N5" s="1012">
        <f>ROUND(M5/K5*100,1)</f>
        <v>78.099999999999994</v>
      </c>
    </row>
    <row r="6" spans="1:14" ht="21" customHeight="1" x14ac:dyDescent="0.25">
      <c r="A6" s="1453" t="s">
        <v>43</v>
      </c>
      <c r="B6" s="1453"/>
      <c r="C6" s="1454">
        <v>472599</v>
      </c>
      <c r="D6" s="1455"/>
      <c r="E6" s="1454">
        <v>179438</v>
      </c>
      <c r="F6" s="1455"/>
      <c r="G6" s="770">
        <v>181334</v>
      </c>
      <c r="H6" s="771">
        <v>101.1</v>
      </c>
      <c r="I6" s="1456">
        <v>447539</v>
      </c>
      <c r="J6" s="1457"/>
      <c r="K6" s="1456">
        <v>278690</v>
      </c>
      <c r="L6" s="1457"/>
      <c r="M6" s="1011">
        <v>247711</v>
      </c>
      <c r="N6" s="1012">
        <f t="shared" ref="N6:N7" si="0">ROUND(M6/K6*100,1)</f>
        <v>88.9</v>
      </c>
    </row>
    <row r="7" spans="1:14" ht="21" customHeight="1" x14ac:dyDescent="0.25">
      <c r="A7" s="1458" t="s">
        <v>41</v>
      </c>
      <c r="B7" s="1458"/>
      <c r="C7" s="1459">
        <f>C5+C6</f>
        <v>846849</v>
      </c>
      <c r="D7" s="1460"/>
      <c r="E7" s="1459">
        <f>E5+E6</f>
        <v>324019</v>
      </c>
      <c r="F7" s="1460"/>
      <c r="G7" s="772">
        <f>G5+G6</f>
        <v>305279</v>
      </c>
      <c r="H7" s="773">
        <f>G7/E7*100</f>
        <v>94.216388545116175</v>
      </c>
      <c r="I7" s="1461">
        <v>831609</v>
      </c>
      <c r="J7" s="1462"/>
      <c r="K7" s="1461">
        <v>503143</v>
      </c>
      <c r="L7" s="1462"/>
      <c r="M7" s="1013">
        <v>422944</v>
      </c>
      <c r="N7" s="1014">
        <f t="shared" si="0"/>
        <v>84.1</v>
      </c>
    </row>
    <row r="8" spans="1:14" ht="15.6" customHeight="1" x14ac:dyDescent="0.25">
      <c r="A8" s="853"/>
      <c r="B8" s="853"/>
      <c r="C8" s="854"/>
      <c r="D8" s="854"/>
      <c r="E8" s="854"/>
      <c r="F8" s="854"/>
      <c r="G8" s="854"/>
      <c r="H8" s="855"/>
      <c r="I8" s="854"/>
      <c r="J8" s="854"/>
      <c r="K8" s="854"/>
      <c r="L8" s="854"/>
      <c r="M8" s="854"/>
      <c r="N8" s="855"/>
    </row>
    <row r="9" spans="1:14" ht="14.25" customHeight="1" x14ac:dyDescent="0.25">
      <c r="A9" s="1447" t="s">
        <v>1694</v>
      </c>
      <c r="B9" s="1447"/>
      <c r="C9" s="1447"/>
      <c r="D9" s="1447"/>
      <c r="E9" s="1447"/>
      <c r="F9" s="1447"/>
      <c r="G9" s="1447"/>
      <c r="H9" s="1447"/>
      <c r="I9" s="1447"/>
      <c r="J9" s="1447"/>
      <c r="K9" s="1447"/>
      <c r="L9" s="1447"/>
      <c r="M9" s="1447"/>
      <c r="N9" s="1447"/>
    </row>
    <row r="10" spans="1:14" ht="24" customHeight="1" x14ac:dyDescent="0.25">
      <c r="A10" s="1447"/>
      <c r="B10" s="1447"/>
      <c r="C10" s="1447"/>
      <c r="D10" s="1447"/>
      <c r="E10" s="1447"/>
      <c r="F10" s="1447"/>
      <c r="G10" s="1447"/>
      <c r="H10" s="1447"/>
      <c r="I10" s="1447"/>
      <c r="J10" s="1447"/>
      <c r="K10" s="1447"/>
      <c r="L10" s="1447"/>
      <c r="M10" s="1447"/>
      <c r="N10" s="1447"/>
    </row>
    <row r="11" spans="1:14" ht="13.9" customHeight="1" x14ac:dyDescent="0.25">
      <c r="A11" s="1463" t="s">
        <v>1555</v>
      </c>
      <c r="B11" s="1463"/>
      <c r="C11" s="1463"/>
      <c r="D11" s="1463"/>
      <c r="E11" s="1463"/>
      <c r="F11" s="1463"/>
      <c r="G11" s="1463"/>
      <c r="H11" s="1463"/>
      <c r="I11" s="1463"/>
      <c r="J11" s="1463"/>
      <c r="K11" s="1463"/>
      <c r="L11" s="1463"/>
      <c r="M11" s="1463"/>
      <c r="N11" s="1463"/>
    </row>
    <row r="12" spans="1:14" ht="15.6" customHeight="1" x14ac:dyDescent="0.25">
      <c r="A12" s="1464" t="s">
        <v>684</v>
      </c>
      <c r="B12" s="1466" t="s">
        <v>1558</v>
      </c>
      <c r="C12" s="1466" t="s">
        <v>1559</v>
      </c>
      <c r="D12" s="1466" t="s">
        <v>1560</v>
      </c>
      <c r="E12" s="1451" t="s">
        <v>1545</v>
      </c>
      <c r="F12" s="1468"/>
      <c r="G12" s="1468"/>
      <c r="H12" s="1452"/>
      <c r="I12" s="1451" t="s">
        <v>1556</v>
      </c>
      <c r="J12" s="1468"/>
      <c r="K12" s="1452"/>
      <c r="L12" s="1466" t="s">
        <v>1761</v>
      </c>
      <c r="M12" s="1466" t="s">
        <v>691</v>
      </c>
      <c r="N12" s="1466" t="s">
        <v>692</v>
      </c>
    </row>
    <row r="13" spans="1:14" ht="102" customHeight="1" x14ac:dyDescent="0.25">
      <c r="A13" s="1465"/>
      <c r="B13" s="1467"/>
      <c r="C13" s="1467"/>
      <c r="D13" s="1467"/>
      <c r="E13" s="769" t="s">
        <v>41</v>
      </c>
      <c r="F13" s="769" t="s">
        <v>1557</v>
      </c>
      <c r="G13" s="769" t="s">
        <v>687</v>
      </c>
      <c r="H13" s="769" t="s">
        <v>1762</v>
      </c>
      <c r="I13" s="769" t="s">
        <v>41</v>
      </c>
      <c r="J13" s="769" t="s">
        <v>688</v>
      </c>
      <c r="K13" s="769" t="s">
        <v>689</v>
      </c>
      <c r="L13" s="1467"/>
      <c r="M13" s="1467"/>
      <c r="N13" s="1467"/>
    </row>
    <row r="14" spans="1:14" ht="23.45" customHeight="1" x14ac:dyDescent="0.25">
      <c r="A14" s="774">
        <v>2021</v>
      </c>
      <c r="B14" s="770">
        <v>1</v>
      </c>
      <c r="C14" s="770">
        <v>11</v>
      </c>
      <c r="D14" s="770">
        <v>229</v>
      </c>
      <c r="E14" s="770">
        <v>2501</v>
      </c>
      <c r="F14" s="770">
        <v>1773</v>
      </c>
      <c r="G14" s="770">
        <v>246</v>
      </c>
      <c r="H14" s="770">
        <v>363</v>
      </c>
      <c r="I14" s="770">
        <v>101</v>
      </c>
      <c r="J14" s="770">
        <v>33</v>
      </c>
      <c r="K14" s="770">
        <v>55</v>
      </c>
      <c r="L14" s="770">
        <v>282</v>
      </c>
      <c r="M14" s="770">
        <v>1239</v>
      </c>
      <c r="N14" s="770">
        <v>4364</v>
      </c>
    </row>
    <row r="15" spans="1:14" ht="23.45" customHeight="1" x14ac:dyDescent="0.25">
      <c r="A15" s="774">
        <v>2022</v>
      </c>
      <c r="B15" s="770">
        <v>1</v>
      </c>
      <c r="C15" s="770">
        <v>25</v>
      </c>
      <c r="D15" s="770">
        <v>367</v>
      </c>
      <c r="E15" s="770">
        <v>1977</v>
      </c>
      <c r="F15" s="770">
        <v>1133</v>
      </c>
      <c r="G15" s="770">
        <v>215</v>
      </c>
      <c r="H15" s="770">
        <v>467</v>
      </c>
      <c r="I15" s="770">
        <v>174</v>
      </c>
      <c r="J15" s="770">
        <v>48</v>
      </c>
      <c r="K15" s="770">
        <v>66</v>
      </c>
      <c r="L15" s="770">
        <v>266</v>
      </c>
      <c r="M15" s="770">
        <v>2410</v>
      </c>
      <c r="N15" s="770">
        <v>5326</v>
      </c>
    </row>
    <row r="16" spans="1:14" ht="23.45" customHeight="1" x14ac:dyDescent="0.25">
      <c r="A16" s="774">
        <v>2023</v>
      </c>
      <c r="B16" s="775">
        <v>0</v>
      </c>
      <c r="C16" s="775">
        <v>101</v>
      </c>
      <c r="D16" s="775">
        <v>703</v>
      </c>
      <c r="E16" s="775">
        <v>7632</v>
      </c>
      <c r="F16" s="775">
        <v>4586</v>
      </c>
      <c r="G16" s="775">
        <v>794</v>
      </c>
      <c r="H16" s="775">
        <v>763</v>
      </c>
      <c r="I16" s="775">
        <v>1068</v>
      </c>
      <c r="J16" s="775">
        <v>641</v>
      </c>
      <c r="K16" s="775">
        <v>298</v>
      </c>
      <c r="L16" s="775">
        <v>1587</v>
      </c>
      <c r="M16" s="775">
        <v>7479</v>
      </c>
      <c r="N16" s="775">
        <v>18939</v>
      </c>
    </row>
    <row r="17" spans="1:14" ht="23.45" customHeight="1" x14ac:dyDescent="0.25">
      <c r="A17" s="774">
        <v>2024</v>
      </c>
      <c r="B17" s="775">
        <v>1</v>
      </c>
      <c r="C17" s="775">
        <v>362</v>
      </c>
      <c r="D17" s="775">
        <v>1323</v>
      </c>
      <c r="E17" s="775">
        <v>13198</v>
      </c>
      <c r="F17" s="775">
        <v>9963</v>
      </c>
      <c r="G17" s="775">
        <v>744</v>
      </c>
      <c r="H17" s="775">
        <v>1453</v>
      </c>
      <c r="I17" s="775">
        <v>975</v>
      </c>
      <c r="J17" s="775">
        <v>485</v>
      </c>
      <c r="K17" s="775">
        <v>280</v>
      </c>
      <c r="L17" s="775">
        <v>1321</v>
      </c>
      <c r="M17" s="775">
        <v>9306</v>
      </c>
      <c r="N17" s="775">
        <v>26831</v>
      </c>
    </row>
  </sheetData>
  <mergeCells count="35">
    <mergeCell ref="A11:N11"/>
    <mergeCell ref="A12:A13"/>
    <mergeCell ref="B12:B13"/>
    <mergeCell ref="C12:C13"/>
    <mergeCell ref="D12:D13"/>
    <mergeCell ref="E12:H12"/>
    <mergeCell ref="I12:K12"/>
    <mergeCell ref="L12:L13"/>
    <mergeCell ref="M12:M13"/>
    <mergeCell ref="N12:N13"/>
    <mergeCell ref="A9:N10"/>
    <mergeCell ref="A5:B5"/>
    <mergeCell ref="C5:D5"/>
    <mergeCell ref="E5:F5"/>
    <mergeCell ref="I5:J5"/>
    <mergeCell ref="K5:L5"/>
    <mergeCell ref="A6:B6"/>
    <mergeCell ref="C6:D6"/>
    <mergeCell ref="E6:F6"/>
    <mergeCell ref="I6:J6"/>
    <mergeCell ref="K6:L6"/>
    <mergeCell ref="A7:B7"/>
    <mergeCell ref="C7:D7"/>
    <mergeCell ref="E7:F7"/>
    <mergeCell ref="I7:J7"/>
    <mergeCell ref="K7:L7"/>
    <mergeCell ref="A1:N1"/>
    <mergeCell ref="A2:N2"/>
    <mergeCell ref="A3:B4"/>
    <mergeCell ref="C3:H3"/>
    <mergeCell ref="I3:N3"/>
    <mergeCell ref="C4:D4"/>
    <mergeCell ref="E4:F4"/>
    <mergeCell ref="I4:J4"/>
    <mergeCell ref="K4:L4"/>
  </mergeCells>
  <printOptions horizontalCentered="1"/>
  <pageMargins left="0.39370078740157483" right="0.39370078740157483" top="0.39370078740157483" bottom="0.78740157480314965" header="0" footer="0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9"/>
  <sheetViews>
    <sheetView zoomScaleNormal="100" workbookViewId="0">
      <selection sqref="A1:S1"/>
    </sheetView>
  </sheetViews>
  <sheetFormatPr defaultRowHeight="12.75" x14ac:dyDescent="0.2"/>
  <cols>
    <col min="1" max="1" width="7.85546875" customWidth="1"/>
    <col min="2" max="19" width="7.140625" customWidth="1"/>
  </cols>
  <sheetData>
    <row r="1" spans="1:23" ht="15" x14ac:dyDescent="0.2">
      <c r="A1" s="1357" t="s">
        <v>1571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  <c r="N1" s="1357"/>
      <c r="O1" s="1357"/>
      <c r="P1" s="1357"/>
      <c r="Q1" s="1357"/>
      <c r="R1" s="1357"/>
      <c r="S1" s="1357"/>
    </row>
    <row r="2" spans="1:23" s="46" customFormat="1" x14ac:dyDescent="0.2">
      <c r="A2" s="1358" t="s">
        <v>99</v>
      </c>
      <c r="B2" s="1470" t="s">
        <v>694</v>
      </c>
      <c r="C2" s="1471"/>
      <c r="D2" s="1471"/>
      <c r="E2" s="1471"/>
      <c r="F2" s="1471"/>
      <c r="G2" s="1472"/>
      <c r="H2" s="1470" t="s">
        <v>695</v>
      </c>
      <c r="I2" s="1471"/>
      <c r="J2" s="1471"/>
      <c r="K2" s="1471"/>
      <c r="L2" s="1471"/>
      <c r="M2" s="1472"/>
      <c r="N2" s="1470" t="s">
        <v>696</v>
      </c>
      <c r="O2" s="1471"/>
      <c r="P2" s="1471"/>
      <c r="Q2" s="1471"/>
      <c r="R2" s="1471"/>
      <c r="S2" s="1472"/>
    </row>
    <row r="3" spans="1:23" s="46" customFormat="1" x14ac:dyDescent="0.2">
      <c r="A3" s="1469"/>
      <c r="B3" s="1470" t="s">
        <v>697</v>
      </c>
      <c r="C3" s="1472"/>
      <c r="D3" s="1470" t="s">
        <v>698</v>
      </c>
      <c r="E3" s="1472"/>
      <c r="F3" s="1470" t="s">
        <v>699</v>
      </c>
      <c r="G3" s="1472"/>
      <c r="H3" s="1470" t="s">
        <v>697</v>
      </c>
      <c r="I3" s="1472"/>
      <c r="J3" s="1470" t="s">
        <v>698</v>
      </c>
      <c r="K3" s="1472"/>
      <c r="L3" s="1470" t="s">
        <v>699</v>
      </c>
      <c r="M3" s="1472"/>
      <c r="N3" s="1470" t="s">
        <v>697</v>
      </c>
      <c r="O3" s="1472"/>
      <c r="P3" s="1470" t="s">
        <v>698</v>
      </c>
      <c r="Q3" s="1472"/>
      <c r="R3" s="1470" t="s">
        <v>699</v>
      </c>
      <c r="S3" s="1472"/>
    </row>
    <row r="4" spans="1:23" s="46" customFormat="1" ht="57.6" customHeight="1" x14ac:dyDescent="0.2">
      <c r="A4" s="1359"/>
      <c r="B4" s="434" t="s">
        <v>700</v>
      </c>
      <c r="C4" s="434" t="s">
        <v>701</v>
      </c>
      <c r="D4" s="434" t="s">
        <v>700</v>
      </c>
      <c r="E4" s="434" t="s">
        <v>701</v>
      </c>
      <c r="F4" s="434" t="s">
        <v>700</v>
      </c>
      <c r="G4" s="434" t="s">
        <v>701</v>
      </c>
      <c r="H4" s="434" t="s">
        <v>700</v>
      </c>
      <c r="I4" s="434" t="s">
        <v>702</v>
      </c>
      <c r="J4" s="434" t="s">
        <v>700</v>
      </c>
      <c r="K4" s="434" t="s">
        <v>702</v>
      </c>
      <c r="L4" s="434" t="s">
        <v>700</v>
      </c>
      <c r="M4" s="434" t="s">
        <v>702</v>
      </c>
      <c r="N4" s="434" t="s">
        <v>700</v>
      </c>
      <c r="O4" s="434" t="s">
        <v>703</v>
      </c>
      <c r="P4" s="434" t="s">
        <v>700</v>
      </c>
      <c r="Q4" s="434" t="s">
        <v>703</v>
      </c>
      <c r="R4" s="434" t="s">
        <v>700</v>
      </c>
      <c r="S4" s="434" t="s">
        <v>703</v>
      </c>
    </row>
    <row r="5" spans="1:23" ht="13.15" customHeight="1" x14ac:dyDescent="0.2">
      <c r="A5" s="400">
        <v>2009</v>
      </c>
      <c r="B5" s="153">
        <v>7532</v>
      </c>
      <c r="C5" s="154">
        <v>80.353332764359479</v>
      </c>
      <c r="D5" s="153">
        <v>5859</v>
      </c>
      <c r="E5" s="154">
        <v>81.667073213227866</v>
      </c>
      <c r="F5" s="153">
        <v>1673</v>
      </c>
      <c r="G5" s="154">
        <v>76.06792916088844</v>
      </c>
      <c r="H5" s="153">
        <v>7087</v>
      </c>
      <c r="I5" s="154">
        <v>91.390327094066137</v>
      </c>
      <c r="J5" s="153">
        <v>5536</v>
      </c>
      <c r="K5" s="154">
        <v>91.957536082868089</v>
      </c>
      <c r="L5" s="153">
        <v>1551</v>
      </c>
      <c r="M5" s="154">
        <v>89.421613394216138</v>
      </c>
      <c r="N5" s="153">
        <v>445</v>
      </c>
      <c r="O5" s="154">
        <v>27.486951419129682</v>
      </c>
      <c r="P5" s="153">
        <v>323</v>
      </c>
      <c r="Q5" s="154">
        <v>27.987661167336753</v>
      </c>
      <c r="R5" s="153">
        <v>122</v>
      </c>
      <c r="S5" s="154">
        <v>26.289137414614174</v>
      </c>
    </row>
    <row r="6" spans="1:23" ht="13.15" customHeight="1" x14ac:dyDescent="0.2">
      <c r="A6" s="400">
        <v>2010</v>
      </c>
      <c r="B6" s="398">
        <v>7401</v>
      </c>
      <c r="C6" s="154">
        <v>78.909153717718254</v>
      </c>
      <c r="D6" s="398">
        <v>5779</v>
      </c>
      <c r="E6" s="154">
        <v>80.649775662719534</v>
      </c>
      <c r="F6" s="398">
        <v>1622</v>
      </c>
      <c r="G6" s="154">
        <v>73.274635320904054</v>
      </c>
      <c r="H6" s="398">
        <v>6969</v>
      </c>
      <c r="I6" s="154">
        <v>89.691927726504616</v>
      </c>
      <c r="J6" s="398">
        <v>5454</v>
      </c>
      <c r="K6" s="154">
        <v>90.608542521555663</v>
      </c>
      <c r="L6" s="398">
        <v>1515</v>
      </c>
      <c r="M6" s="154">
        <v>86.540274072762372</v>
      </c>
      <c r="N6" s="398">
        <v>432</v>
      </c>
      <c r="O6" s="154">
        <v>26.845470758943829</v>
      </c>
      <c r="P6" s="398">
        <v>325</v>
      </c>
      <c r="Q6" s="154">
        <v>28.353326063249728</v>
      </c>
      <c r="R6" s="398">
        <v>107</v>
      </c>
      <c r="S6" s="154">
        <v>23.112147917746675</v>
      </c>
    </row>
    <row r="7" spans="1:23" ht="13.15" customHeight="1" x14ac:dyDescent="0.2">
      <c r="A7" s="400">
        <v>2011</v>
      </c>
      <c r="B7" s="398">
        <v>7368</v>
      </c>
      <c r="C7" s="154">
        <v>78.231260013824254</v>
      </c>
      <c r="D7" s="398">
        <v>5741</v>
      </c>
      <c r="E7" s="154">
        <v>78.600874316640628</v>
      </c>
      <c r="F7" s="398">
        <v>1627</v>
      </c>
      <c r="G7" s="154">
        <v>76.211086441265465</v>
      </c>
      <c r="H7" s="398">
        <v>6941</v>
      </c>
      <c r="I7" s="154">
        <v>89.357900211647291</v>
      </c>
      <c r="J7" s="398">
        <v>5431</v>
      </c>
      <c r="K7" s="154">
        <v>89.160388556081074</v>
      </c>
      <c r="L7" s="398">
        <v>1510</v>
      </c>
      <c r="M7" s="154">
        <v>90.075579973394895</v>
      </c>
      <c r="N7" s="398">
        <v>427</v>
      </c>
      <c r="O7" s="154">
        <v>25.86953755929698</v>
      </c>
      <c r="P7" s="398">
        <v>310</v>
      </c>
      <c r="Q7" s="154">
        <v>25.562372188139058</v>
      </c>
      <c r="R7" s="398">
        <v>117</v>
      </c>
      <c r="S7" s="154">
        <v>26.720259437732661</v>
      </c>
    </row>
    <row r="8" spans="1:23" ht="13.15" customHeight="1" x14ac:dyDescent="0.2">
      <c r="A8" s="400">
        <v>2012</v>
      </c>
      <c r="B8" s="398">
        <v>6988</v>
      </c>
      <c r="C8" s="154">
        <v>73.806817941774156</v>
      </c>
      <c r="D8" s="398">
        <v>5458</v>
      </c>
      <c r="E8" s="154">
        <v>74.429640943120916</v>
      </c>
      <c r="F8" s="398">
        <v>1530</v>
      </c>
      <c r="G8" s="154">
        <v>71.667462971810792</v>
      </c>
      <c r="H8" s="398">
        <v>6578</v>
      </c>
      <c r="I8" s="154">
        <v>84.400854016546575</v>
      </c>
      <c r="J8" s="398">
        <v>5136</v>
      </c>
      <c r="K8" s="154">
        <v>84.140581611940888</v>
      </c>
      <c r="L8" s="398">
        <v>1442</v>
      </c>
      <c r="M8" s="154">
        <v>85.341098071243835</v>
      </c>
      <c r="N8" s="398">
        <v>410</v>
      </c>
      <c r="O8" s="154">
        <v>24.489308326364831</v>
      </c>
      <c r="P8" s="398">
        <v>322</v>
      </c>
      <c r="Q8" s="154">
        <v>26.19952320122373</v>
      </c>
      <c r="R8" s="398">
        <v>88</v>
      </c>
      <c r="S8" s="154">
        <v>19.767729182110205</v>
      </c>
    </row>
    <row r="9" spans="1:23" ht="13.15" customHeight="1" x14ac:dyDescent="0.2">
      <c r="A9" s="400">
        <v>2013</v>
      </c>
      <c r="B9" s="398">
        <v>6488</v>
      </c>
      <c r="C9" s="154">
        <v>68</v>
      </c>
      <c r="D9" s="398">
        <v>5023</v>
      </c>
      <c r="E9" s="154">
        <v>67.900000000000006</v>
      </c>
      <c r="F9" s="398">
        <v>1465</v>
      </c>
      <c r="G9" s="154">
        <v>68.2</v>
      </c>
      <c r="H9" s="398">
        <v>6118</v>
      </c>
      <c r="I9" s="154">
        <v>78</v>
      </c>
      <c r="J9" s="398">
        <v>4751</v>
      </c>
      <c r="K9" s="154">
        <v>64.2</v>
      </c>
      <c r="L9" s="398">
        <v>1367</v>
      </c>
      <c r="M9" s="154">
        <v>63.6</v>
      </c>
      <c r="N9" s="398">
        <v>370</v>
      </c>
      <c r="O9" s="153">
        <v>21.7</v>
      </c>
      <c r="P9" s="398">
        <v>272</v>
      </c>
      <c r="Q9" s="153">
        <v>25.5</v>
      </c>
      <c r="R9" s="398">
        <v>98</v>
      </c>
      <c r="S9" s="154">
        <v>15.3</v>
      </c>
    </row>
    <row r="10" spans="1:23" ht="13.15" customHeight="1" x14ac:dyDescent="0.2">
      <c r="A10" s="400">
        <v>2014</v>
      </c>
      <c r="B10" s="398">
        <v>6164</v>
      </c>
      <c r="C10" s="398">
        <v>63.9</v>
      </c>
      <c r="D10" s="398">
        <v>4982</v>
      </c>
      <c r="E10" s="398">
        <v>66.7</v>
      </c>
      <c r="F10" s="398">
        <v>1182</v>
      </c>
      <c r="G10" s="398">
        <v>54.8</v>
      </c>
      <c r="H10" s="398">
        <v>5737</v>
      </c>
      <c r="I10" s="398">
        <v>72.8</v>
      </c>
      <c r="J10" s="398">
        <v>4653</v>
      </c>
      <c r="K10" s="398">
        <v>75.2</v>
      </c>
      <c r="L10" s="398">
        <v>1084</v>
      </c>
      <c r="M10" s="398">
        <v>63.8</v>
      </c>
      <c r="N10" s="398">
        <v>427</v>
      </c>
      <c r="O10" s="398">
        <v>24.4</v>
      </c>
      <c r="P10" s="398">
        <v>329</v>
      </c>
      <c r="Q10" s="398">
        <v>25.5</v>
      </c>
      <c r="R10" s="398">
        <v>98</v>
      </c>
      <c r="S10" s="398">
        <v>21.3</v>
      </c>
    </row>
    <row r="11" spans="1:23" ht="13.15" customHeight="1" x14ac:dyDescent="0.2">
      <c r="A11" s="400">
        <v>2015</v>
      </c>
      <c r="B11" s="398">
        <v>5600</v>
      </c>
      <c r="C11" s="398">
        <v>57.8</v>
      </c>
      <c r="D11" s="398">
        <v>4651</v>
      </c>
      <c r="E11" s="398">
        <v>61.8</v>
      </c>
      <c r="F11" s="398">
        <v>949</v>
      </c>
      <c r="G11" s="398">
        <v>43.9</v>
      </c>
      <c r="H11" s="398">
        <v>5214</v>
      </c>
      <c r="I11" s="154">
        <v>66</v>
      </c>
      <c r="J11" s="398">
        <v>4347</v>
      </c>
      <c r="K11" s="398">
        <v>70.099999999999994</v>
      </c>
      <c r="L11" s="398">
        <v>867</v>
      </c>
      <c r="M11" s="398">
        <v>51.1</v>
      </c>
      <c r="N11" s="398">
        <v>386</v>
      </c>
      <c r="O11" s="398">
        <v>21.6</v>
      </c>
      <c r="P11" s="398">
        <v>304</v>
      </c>
      <c r="Q11" s="154">
        <v>23</v>
      </c>
      <c r="R11" s="398">
        <v>82</v>
      </c>
      <c r="S11" s="398">
        <v>17.600000000000001</v>
      </c>
    </row>
    <row r="12" spans="1:23" ht="13.15" customHeight="1" x14ac:dyDescent="0.2">
      <c r="A12" s="400">
        <v>2016</v>
      </c>
      <c r="B12" s="155">
        <v>5005</v>
      </c>
      <c r="C12" s="155">
        <v>51.2</v>
      </c>
      <c r="D12" s="155">
        <v>4211</v>
      </c>
      <c r="E12" s="155">
        <v>55.4</v>
      </c>
      <c r="F12" s="155">
        <v>794</v>
      </c>
      <c r="G12" s="155">
        <v>36.5</v>
      </c>
      <c r="H12" s="155">
        <v>4566</v>
      </c>
      <c r="I12" s="155">
        <v>57.6</v>
      </c>
      <c r="J12" s="155">
        <v>3864</v>
      </c>
      <c r="K12" s="155">
        <v>62.1</v>
      </c>
      <c r="L12" s="155">
        <v>702</v>
      </c>
      <c r="M12" s="155">
        <v>41.2</v>
      </c>
      <c r="N12" s="155">
        <v>439</v>
      </c>
      <c r="O12" s="155">
        <v>23.8</v>
      </c>
      <c r="P12" s="155">
        <v>347</v>
      </c>
      <c r="Q12" s="155">
        <v>25.3</v>
      </c>
      <c r="R12" s="155">
        <v>92</v>
      </c>
      <c r="S12" s="155">
        <v>19.399999999999999</v>
      </c>
    </row>
    <row r="13" spans="1:23" ht="13.15" customHeight="1" x14ac:dyDescent="0.2">
      <c r="A13" s="400">
        <v>2017</v>
      </c>
      <c r="B13" s="155">
        <v>5016</v>
      </c>
      <c r="C13" s="155">
        <v>50.8</v>
      </c>
      <c r="D13" s="155">
        <v>4279</v>
      </c>
      <c r="E13" s="155">
        <v>55.7</v>
      </c>
      <c r="F13" s="155">
        <v>737</v>
      </c>
      <c r="G13" s="155">
        <v>33.700000000000003</v>
      </c>
      <c r="H13" s="155">
        <v>4552</v>
      </c>
      <c r="I13" s="155">
        <v>57.1</v>
      </c>
      <c r="J13" s="155">
        <v>3854</v>
      </c>
      <c r="K13" s="155">
        <v>61.5</v>
      </c>
      <c r="L13" s="155">
        <v>698</v>
      </c>
      <c r="M13" s="155">
        <v>40.799999999999997</v>
      </c>
      <c r="N13" s="155">
        <v>464</v>
      </c>
      <c r="O13" s="155">
        <v>24.5</v>
      </c>
      <c r="P13" s="155">
        <v>425</v>
      </c>
      <c r="Q13" s="155">
        <v>30.1</v>
      </c>
      <c r="R13" s="155">
        <v>39</v>
      </c>
      <c r="S13" s="155">
        <v>8.1999999999999993</v>
      </c>
      <c r="U13" s="156"/>
      <c r="V13" s="156"/>
      <c r="W13" s="156"/>
    </row>
    <row r="14" spans="1:23" ht="13.15" customHeight="1" x14ac:dyDescent="0.2">
      <c r="A14" s="405">
        <v>2018</v>
      </c>
      <c r="B14" s="157">
        <v>4399</v>
      </c>
      <c r="C14" s="157">
        <v>44.2</v>
      </c>
      <c r="D14" s="157">
        <v>3810</v>
      </c>
      <c r="E14" s="157">
        <v>49.2</v>
      </c>
      <c r="F14" s="157">
        <v>589</v>
      </c>
      <c r="G14" s="157">
        <v>26.8</v>
      </c>
      <c r="H14" s="157">
        <v>3980</v>
      </c>
      <c r="I14" s="157">
        <v>49.7</v>
      </c>
      <c r="J14" s="157">
        <v>3428</v>
      </c>
      <c r="K14" s="157">
        <v>54.4</v>
      </c>
      <c r="L14" s="157">
        <v>552</v>
      </c>
      <c r="M14" s="157">
        <v>32.200000000000003</v>
      </c>
      <c r="N14" s="157">
        <v>419</v>
      </c>
      <c r="O14" s="157">
        <v>21.7</v>
      </c>
      <c r="P14" s="157">
        <v>382</v>
      </c>
      <c r="Q14" s="157">
        <v>26.3</v>
      </c>
      <c r="R14" s="157">
        <v>37</v>
      </c>
      <c r="S14" s="157">
        <v>7.7</v>
      </c>
      <c r="U14" s="156"/>
      <c r="V14" s="156"/>
      <c r="W14" s="156"/>
    </row>
    <row r="15" spans="1:23" ht="13.15" customHeight="1" x14ac:dyDescent="0.25">
      <c r="A15" s="405">
        <v>2019</v>
      </c>
      <c r="B15" s="157">
        <v>3527</v>
      </c>
      <c r="C15" s="157">
        <v>35.1</v>
      </c>
      <c r="D15" s="157">
        <v>3027</v>
      </c>
      <c r="E15" s="157">
        <v>38.9</v>
      </c>
      <c r="F15" s="157">
        <v>500</v>
      </c>
      <c r="G15" s="157">
        <v>22.4</v>
      </c>
      <c r="H15" s="157">
        <v>3409</v>
      </c>
      <c r="I15" s="157">
        <v>42.3</v>
      </c>
      <c r="J15" s="157">
        <v>2914</v>
      </c>
      <c r="K15" s="157">
        <v>46.2</v>
      </c>
      <c r="L15" s="157">
        <v>495</v>
      </c>
      <c r="M15" s="157">
        <v>28.4</v>
      </c>
      <c r="N15" s="157">
        <v>487</v>
      </c>
      <c r="O15" s="157">
        <v>24.7</v>
      </c>
      <c r="P15" s="157">
        <v>113</v>
      </c>
      <c r="Q15" s="157">
        <v>7.6</v>
      </c>
      <c r="R15" s="157">
        <v>5</v>
      </c>
      <c r="S15" s="776">
        <v>1</v>
      </c>
      <c r="T15" s="158"/>
      <c r="U15" s="159"/>
      <c r="V15" s="159"/>
      <c r="W15" s="156"/>
    </row>
    <row r="16" spans="1:23" ht="13.15" customHeight="1" x14ac:dyDescent="0.25">
      <c r="A16" s="405">
        <v>2020</v>
      </c>
      <c r="B16" s="157">
        <v>3426</v>
      </c>
      <c r="C16" s="157">
        <v>33.799999999999997</v>
      </c>
      <c r="D16" s="157">
        <v>3019</v>
      </c>
      <c r="E16" s="157">
        <v>38.299999999999997</v>
      </c>
      <c r="F16" s="157">
        <v>407</v>
      </c>
      <c r="G16" s="776">
        <v>18</v>
      </c>
      <c r="H16" s="157">
        <v>3032</v>
      </c>
      <c r="I16" s="157">
        <v>37.299999999999997</v>
      </c>
      <c r="J16" s="157">
        <v>2641</v>
      </c>
      <c r="K16" s="157">
        <v>41.5</v>
      </c>
      <c r="L16" s="157">
        <v>391</v>
      </c>
      <c r="M16" s="157">
        <v>22</v>
      </c>
      <c r="N16" s="157">
        <v>394</v>
      </c>
      <c r="O16" s="157">
        <v>19.7</v>
      </c>
      <c r="P16" s="157">
        <v>378</v>
      </c>
      <c r="Q16" s="776">
        <v>25</v>
      </c>
      <c r="R16" s="157">
        <v>16</v>
      </c>
      <c r="S16" s="157">
        <v>3.2</v>
      </c>
      <c r="T16" s="159"/>
      <c r="U16" s="159"/>
      <c r="V16" s="159"/>
      <c r="W16" s="156"/>
    </row>
    <row r="17" spans="1:23" ht="13.15" customHeight="1" x14ac:dyDescent="0.25">
      <c r="A17" s="405">
        <v>2021</v>
      </c>
      <c r="B17" s="157">
        <v>2999</v>
      </c>
      <c r="C17" s="157">
        <v>29.4</v>
      </c>
      <c r="D17" s="157">
        <v>2610</v>
      </c>
      <c r="E17" s="157">
        <v>32.9</v>
      </c>
      <c r="F17" s="157">
        <v>389</v>
      </c>
      <c r="G17" s="157">
        <v>17.2</v>
      </c>
      <c r="H17" s="157">
        <v>2577</v>
      </c>
      <c r="I17" s="157">
        <v>31.5</v>
      </c>
      <c r="J17" s="157">
        <v>2204</v>
      </c>
      <c r="K17" s="157">
        <v>27.8</v>
      </c>
      <c r="L17" s="157">
        <v>373</v>
      </c>
      <c r="M17" s="157">
        <v>16.5</v>
      </c>
      <c r="N17" s="157">
        <v>422</v>
      </c>
      <c r="O17" s="776">
        <v>21</v>
      </c>
      <c r="P17" s="157">
        <v>406</v>
      </c>
      <c r="Q17" s="157">
        <v>26.6</v>
      </c>
      <c r="R17" s="157">
        <v>16</v>
      </c>
      <c r="S17" s="157">
        <v>3.3</v>
      </c>
      <c r="T17" s="159"/>
      <c r="U17" s="159"/>
      <c r="V17" s="159"/>
      <c r="W17" s="156"/>
    </row>
    <row r="18" spans="1:23" ht="13.15" customHeight="1" x14ac:dyDescent="0.25">
      <c r="A18" s="405">
        <v>2022</v>
      </c>
      <c r="B18" s="157">
        <v>3468</v>
      </c>
      <c r="C18" s="157">
        <v>33.700000000000003</v>
      </c>
      <c r="D18" s="157">
        <v>2960</v>
      </c>
      <c r="E18" s="776">
        <v>37</v>
      </c>
      <c r="F18" s="157">
        <v>508</v>
      </c>
      <c r="G18" s="157">
        <v>22.2</v>
      </c>
      <c r="H18" s="157">
        <v>2941</v>
      </c>
      <c r="I18" s="157">
        <v>35.6</v>
      </c>
      <c r="J18" s="157">
        <v>2454</v>
      </c>
      <c r="K18" s="157">
        <v>38.1</v>
      </c>
      <c r="L18" s="157">
        <v>487</v>
      </c>
      <c r="M18" s="776">
        <v>27</v>
      </c>
      <c r="N18" s="157">
        <v>527</v>
      </c>
      <c r="O18" s="157">
        <v>25.9</v>
      </c>
      <c r="P18" s="157">
        <v>506</v>
      </c>
      <c r="Q18" s="157">
        <v>32.6</v>
      </c>
      <c r="R18" s="157">
        <v>21</v>
      </c>
      <c r="S18" s="157">
        <v>4.3</v>
      </c>
      <c r="T18" s="159"/>
      <c r="U18" s="159"/>
      <c r="V18" s="159"/>
      <c r="W18" s="156"/>
    </row>
    <row r="19" spans="1:23" ht="13.15" customHeight="1" x14ac:dyDescent="0.25">
      <c r="A19" s="621">
        <v>2023</v>
      </c>
      <c r="B19" s="157">
        <v>4716</v>
      </c>
      <c r="C19" s="157">
        <v>45.7</v>
      </c>
      <c r="D19" s="157">
        <v>3768</v>
      </c>
      <c r="E19" s="157">
        <v>47.6</v>
      </c>
      <c r="F19" s="157">
        <v>948</v>
      </c>
      <c r="G19" s="157">
        <v>39.299999999999997</v>
      </c>
      <c r="H19" s="157">
        <v>4230</v>
      </c>
      <c r="I19" s="157">
        <v>51.1</v>
      </c>
      <c r="J19" s="157">
        <v>3349</v>
      </c>
      <c r="K19" s="157">
        <v>52.6</v>
      </c>
      <c r="L19" s="157">
        <v>881</v>
      </c>
      <c r="M19" s="776">
        <v>46</v>
      </c>
      <c r="N19" s="157">
        <v>486</v>
      </c>
      <c r="O19" s="157">
        <v>23.8</v>
      </c>
      <c r="P19" s="157">
        <v>419</v>
      </c>
      <c r="Q19" s="157">
        <v>27.2</v>
      </c>
      <c r="R19" s="157">
        <v>67</v>
      </c>
      <c r="S19" s="157">
        <v>13.4</v>
      </c>
      <c r="T19" s="159"/>
      <c r="U19" s="159"/>
      <c r="V19" s="159"/>
      <c r="W19" s="156"/>
    </row>
    <row r="20" spans="1:23" s="610" customFormat="1" ht="13.15" customHeight="1" x14ac:dyDescent="0.25">
      <c r="A20" s="900">
        <v>2024</v>
      </c>
      <c r="B20" s="157">
        <v>4206</v>
      </c>
      <c r="C20" s="157">
        <v>40.6</v>
      </c>
      <c r="D20" s="157">
        <v>3721</v>
      </c>
      <c r="E20" s="157">
        <v>47.02</v>
      </c>
      <c r="F20" s="157">
        <v>485</v>
      </c>
      <c r="G20" s="157">
        <v>19.98</v>
      </c>
      <c r="H20" s="157">
        <v>3848</v>
      </c>
      <c r="I20" s="157">
        <v>46.3</v>
      </c>
      <c r="J20" s="157">
        <v>3434</v>
      </c>
      <c r="K20" s="157">
        <v>53.8</v>
      </c>
      <c r="L20" s="157">
        <v>414</v>
      </c>
      <c r="M20" s="776">
        <v>21.4</v>
      </c>
      <c r="N20" s="157">
        <v>358</v>
      </c>
      <c r="O20" s="157">
        <v>17.7</v>
      </c>
      <c r="P20" s="157">
        <v>287</v>
      </c>
      <c r="Q20" s="157">
        <v>18.8</v>
      </c>
      <c r="R20" s="157">
        <v>71</v>
      </c>
      <c r="S20" s="157">
        <v>14.4</v>
      </c>
      <c r="T20" s="159"/>
      <c r="U20" s="159"/>
      <c r="V20" s="159"/>
      <c r="W20" s="156"/>
    </row>
    <row r="21" spans="1:23" ht="14.45" customHeight="1" x14ac:dyDescent="0.25">
      <c r="A21" s="1212" t="s">
        <v>704</v>
      </c>
      <c r="B21" s="1212"/>
      <c r="C21" s="1212"/>
      <c r="D21" s="1212"/>
      <c r="E21" s="1212"/>
      <c r="F21" s="1212"/>
      <c r="G21" s="1212"/>
      <c r="H21" s="1212"/>
      <c r="I21" s="1212"/>
      <c r="J21" s="1212"/>
      <c r="K21" s="1212"/>
      <c r="L21" s="1212"/>
      <c r="M21" s="1212"/>
      <c r="N21" s="1212"/>
      <c r="O21" s="1212"/>
      <c r="P21" s="1212"/>
      <c r="Q21" s="1212"/>
      <c r="R21" s="1212"/>
      <c r="S21" s="1212"/>
    </row>
    <row r="22" spans="1:23" x14ac:dyDescent="0.2">
      <c r="A22" s="1473" t="s">
        <v>99</v>
      </c>
      <c r="B22" s="1474" t="s">
        <v>45</v>
      </c>
      <c r="C22" s="1474"/>
      <c r="D22" s="1474"/>
      <c r="E22" s="1474"/>
      <c r="F22" s="1474"/>
      <c r="G22" s="1474"/>
      <c r="H22" s="1474"/>
      <c r="I22" s="1474"/>
      <c r="J22" s="1474"/>
      <c r="K22" s="1474" t="s">
        <v>705</v>
      </c>
      <c r="L22" s="1474"/>
      <c r="M22" s="1474"/>
      <c r="N22" s="1474"/>
      <c r="O22" s="1474"/>
      <c r="P22" s="1474"/>
      <c r="Q22" s="1474"/>
      <c r="R22" s="1474"/>
      <c r="S22" s="1474"/>
    </row>
    <row r="23" spans="1:23" ht="19.899999999999999" customHeight="1" x14ac:dyDescent="0.2">
      <c r="A23" s="1473"/>
      <c r="B23" s="1475" t="s">
        <v>706</v>
      </c>
      <c r="C23" s="1475"/>
      <c r="D23" s="1475"/>
      <c r="E23" s="1475" t="s">
        <v>707</v>
      </c>
      <c r="F23" s="1475"/>
      <c r="G23" s="1475"/>
      <c r="H23" s="1475" t="s">
        <v>708</v>
      </c>
      <c r="I23" s="1475"/>
      <c r="J23" s="1475"/>
      <c r="K23" s="1475" t="s">
        <v>706</v>
      </c>
      <c r="L23" s="1475"/>
      <c r="M23" s="1475"/>
      <c r="N23" s="1475" t="s">
        <v>709</v>
      </c>
      <c r="O23" s="1475"/>
      <c r="P23" s="1475"/>
      <c r="Q23" s="1475" t="s">
        <v>708</v>
      </c>
      <c r="R23" s="1475"/>
      <c r="S23" s="1475"/>
    </row>
    <row r="24" spans="1:23" ht="11.45" customHeight="1" x14ac:dyDescent="0.2">
      <c r="A24" s="160">
        <v>2009</v>
      </c>
      <c r="B24" s="1476">
        <v>3535</v>
      </c>
      <c r="C24" s="1477"/>
      <c r="D24" s="1478"/>
      <c r="E24" s="1479">
        <v>58.7</v>
      </c>
      <c r="F24" s="1480"/>
      <c r="G24" s="1481"/>
      <c r="H24" s="1479">
        <v>49.9</v>
      </c>
      <c r="I24" s="1480"/>
      <c r="J24" s="1481"/>
      <c r="K24" s="1476">
        <v>3552</v>
      </c>
      <c r="L24" s="1477"/>
      <c r="M24" s="1478"/>
      <c r="N24" s="1479">
        <v>181.1</v>
      </c>
      <c r="O24" s="1480"/>
      <c r="P24" s="1481"/>
      <c r="Q24" s="1479">
        <v>50.1</v>
      </c>
      <c r="R24" s="1480"/>
      <c r="S24" s="1481"/>
    </row>
    <row r="25" spans="1:23" ht="11.45" customHeight="1" x14ac:dyDescent="0.2">
      <c r="A25" s="160">
        <v>2010</v>
      </c>
      <c r="B25" s="1476">
        <v>3682</v>
      </c>
      <c r="C25" s="1477"/>
      <c r="D25" s="1478"/>
      <c r="E25" s="1479">
        <v>61.8</v>
      </c>
      <c r="F25" s="1480"/>
      <c r="G25" s="1481"/>
      <c r="H25" s="1479">
        <v>52.8</v>
      </c>
      <c r="I25" s="1480"/>
      <c r="J25" s="1481"/>
      <c r="K25" s="1476">
        <v>3287</v>
      </c>
      <c r="L25" s="1477"/>
      <c r="M25" s="1478"/>
      <c r="N25" s="1479">
        <v>163.30000000000001</v>
      </c>
      <c r="O25" s="1480"/>
      <c r="P25" s="1481"/>
      <c r="Q25" s="1479">
        <v>47.2</v>
      </c>
      <c r="R25" s="1480"/>
      <c r="S25" s="1481"/>
    </row>
    <row r="26" spans="1:23" ht="11.45" customHeight="1" x14ac:dyDescent="0.2">
      <c r="A26" s="160">
        <v>2011</v>
      </c>
      <c r="B26" s="1476">
        <v>3529</v>
      </c>
      <c r="C26" s="1477"/>
      <c r="D26" s="1478"/>
      <c r="E26" s="1479">
        <v>61.1</v>
      </c>
      <c r="F26" s="1480"/>
      <c r="G26" s="1481"/>
      <c r="H26" s="1479">
        <v>50.8</v>
      </c>
      <c r="I26" s="1480"/>
      <c r="J26" s="1481"/>
      <c r="K26" s="1476">
        <v>3415</v>
      </c>
      <c r="L26" s="1477"/>
      <c r="M26" s="1478"/>
      <c r="N26" s="1479">
        <v>171</v>
      </c>
      <c r="O26" s="1480"/>
      <c r="P26" s="1481"/>
      <c r="Q26" s="1479">
        <v>49.2</v>
      </c>
      <c r="R26" s="1480"/>
      <c r="S26" s="1481"/>
    </row>
    <row r="27" spans="1:23" ht="11.45" customHeight="1" x14ac:dyDescent="0.2">
      <c r="A27" s="160">
        <v>2012</v>
      </c>
      <c r="B27" s="1476">
        <v>3153</v>
      </c>
      <c r="C27" s="1477"/>
      <c r="D27" s="1478"/>
      <c r="E27" s="1479">
        <v>54.6</v>
      </c>
      <c r="F27" s="1480"/>
      <c r="G27" s="1481"/>
      <c r="H27" s="1479">
        <v>47.9</v>
      </c>
      <c r="I27" s="1480"/>
      <c r="J27" s="1481"/>
      <c r="K27" s="1476">
        <v>3425</v>
      </c>
      <c r="L27" s="1477"/>
      <c r="M27" s="1478"/>
      <c r="N27" s="1479">
        <v>171.7</v>
      </c>
      <c r="O27" s="1480"/>
      <c r="P27" s="1481"/>
      <c r="Q27" s="1479">
        <v>52.1</v>
      </c>
      <c r="R27" s="1480"/>
      <c r="S27" s="1481"/>
    </row>
    <row r="28" spans="1:23" ht="11.45" customHeight="1" x14ac:dyDescent="0.2">
      <c r="A28" s="160">
        <v>2013</v>
      </c>
      <c r="B28" s="1476">
        <v>3080</v>
      </c>
      <c r="C28" s="1477"/>
      <c r="D28" s="1478"/>
      <c r="E28" s="1479">
        <v>54.6</v>
      </c>
      <c r="F28" s="1480"/>
      <c r="G28" s="1481"/>
      <c r="H28" s="1479">
        <v>50.3</v>
      </c>
      <c r="I28" s="1480"/>
      <c r="J28" s="1481"/>
      <c r="K28" s="1476">
        <v>3038</v>
      </c>
      <c r="L28" s="1477"/>
      <c r="M28" s="1478"/>
      <c r="N28" s="1479">
        <v>137.9</v>
      </c>
      <c r="O28" s="1480"/>
      <c r="P28" s="1481"/>
      <c r="Q28" s="1479">
        <v>49.7</v>
      </c>
      <c r="R28" s="1480"/>
      <c r="S28" s="1481"/>
    </row>
    <row r="29" spans="1:23" ht="11.45" customHeight="1" x14ac:dyDescent="0.2">
      <c r="A29" s="160">
        <v>2014</v>
      </c>
      <c r="B29" s="1476">
        <v>2844</v>
      </c>
      <c r="C29" s="1477"/>
      <c r="D29" s="1478"/>
      <c r="E29" s="1479">
        <v>50.6</v>
      </c>
      <c r="F29" s="1480"/>
      <c r="G29" s="1481"/>
      <c r="H29" s="1479">
        <v>49.6</v>
      </c>
      <c r="I29" s="1480"/>
      <c r="J29" s="1481"/>
      <c r="K29" s="1476">
        <v>2893</v>
      </c>
      <c r="L29" s="1477"/>
      <c r="M29" s="1478"/>
      <c r="N29" s="1479">
        <v>127.7</v>
      </c>
      <c r="O29" s="1480"/>
      <c r="P29" s="1481"/>
      <c r="Q29" s="1479">
        <v>50.4</v>
      </c>
      <c r="R29" s="1480"/>
      <c r="S29" s="1481"/>
    </row>
    <row r="30" spans="1:23" ht="11.45" customHeight="1" x14ac:dyDescent="0.2">
      <c r="A30" s="160">
        <v>2015</v>
      </c>
      <c r="B30" s="1476">
        <v>2429</v>
      </c>
      <c r="C30" s="1477"/>
      <c r="D30" s="1478"/>
      <c r="E30" s="1479">
        <v>43.6</v>
      </c>
      <c r="F30" s="1480"/>
      <c r="G30" s="1481"/>
      <c r="H30" s="1479">
        <v>46.6</v>
      </c>
      <c r="I30" s="1480"/>
      <c r="J30" s="1481"/>
      <c r="K30" s="1476">
        <v>2785</v>
      </c>
      <c r="L30" s="1477"/>
      <c r="M30" s="1478"/>
      <c r="N30" s="1479">
        <v>119.5</v>
      </c>
      <c r="O30" s="1480"/>
      <c r="P30" s="1481"/>
      <c r="Q30" s="1479">
        <v>53.4</v>
      </c>
      <c r="R30" s="1480"/>
      <c r="S30" s="1481"/>
    </row>
    <row r="31" spans="1:23" ht="11.45" customHeight="1" x14ac:dyDescent="0.2">
      <c r="A31" s="160">
        <v>2016</v>
      </c>
      <c r="B31" s="1476">
        <v>2185</v>
      </c>
      <c r="C31" s="1477"/>
      <c r="D31" s="1478"/>
      <c r="E31" s="1479">
        <v>39.5</v>
      </c>
      <c r="F31" s="1480"/>
      <c r="G31" s="1481"/>
      <c r="H31" s="1479">
        <v>47.8</v>
      </c>
      <c r="I31" s="1480"/>
      <c r="J31" s="1481"/>
      <c r="K31" s="1476">
        <v>2381</v>
      </c>
      <c r="L31" s="1477"/>
      <c r="M31" s="1478"/>
      <c r="N31" s="1479">
        <v>99.2</v>
      </c>
      <c r="O31" s="1480"/>
      <c r="P31" s="1481"/>
      <c r="Q31" s="1479">
        <v>52.1</v>
      </c>
      <c r="R31" s="1480"/>
      <c r="S31" s="1481"/>
    </row>
    <row r="32" spans="1:23" ht="11.45" customHeight="1" x14ac:dyDescent="0.2">
      <c r="A32" s="160">
        <v>2017</v>
      </c>
      <c r="B32" s="1476">
        <v>2123</v>
      </c>
      <c r="C32" s="1477"/>
      <c r="D32" s="1478"/>
      <c r="E32" s="1479">
        <v>37.4</v>
      </c>
      <c r="F32" s="1480"/>
      <c r="G32" s="1481"/>
      <c r="H32" s="1479">
        <v>42.3</v>
      </c>
      <c r="I32" s="1480"/>
      <c r="J32" s="1481"/>
      <c r="K32" s="1476">
        <v>2429</v>
      </c>
      <c r="L32" s="1477"/>
      <c r="M32" s="1478"/>
      <c r="N32" s="1479">
        <v>98.5</v>
      </c>
      <c r="O32" s="1480"/>
      <c r="P32" s="1481"/>
      <c r="Q32" s="1479">
        <v>48.4</v>
      </c>
      <c r="R32" s="1480"/>
      <c r="S32" s="1481"/>
    </row>
    <row r="33" spans="1:19" ht="11.45" customHeight="1" x14ac:dyDescent="0.2">
      <c r="A33" s="160">
        <v>2018</v>
      </c>
      <c r="B33" s="1476">
        <v>1784</v>
      </c>
      <c r="C33" s="1477"/>
      <c r="D33" s="1478"/>
      <c r="E33" s="1479">
        <v>31.5</v>
      </c>
      <c r="F33" s="1480"/>
      <c r="G33" s="1481"/>
      <c r="H33" s="1479">
        <v>40.6</v>
      </c>
      <c r="I33" s="1480"/>
      <c r="J33" s="1481"/>
      <c r="K33" s="1476">
        <v>2196</v>
      </c>
      <c r="L33" s="1477"/>
      <c r="M33" s="1478"/>
      <c r="N33" s="1479">
        <v>87</v>
      </c>
      <c r="O33" s="1480"/>
      <c r="P33" s="1481"/>
      <c r="Q33" s="1479">
        <v>49.9</v>
      </c>
      <c r="R33" s="1480"/>
      <c r="S33" s="1481"/>
    </row>
    <row r="34" spans="1:19" ht="11.45" customHeight="1" x14ac:dyDescent="0.2">
      <c r="A34" s="161">
        <v>2019</v>
      </c>
      <c r="B34" s="1476">
        <v>1506</v>
      </c>
      <c r="C34" s="1477"/>
      <c r="D34" s="1478"/>
      <c r="E34" s="1479">
        <v>26.6</v>
      </c>
      <c r="F34" s="1480"/>
      <c r="G34" s="1481"/>
      <c r="H34" s="1479">
        <v>44.2</v>
      </c>
      <c r="I34" s="1480"/>
      <c r="J34" s="1481"/>
      <c r="K34" s="1476">
        <v>1903</v>
      </c>
      <c r="L34" s="1477"/>
      <c r="M34" s="1478"/>
      <c r="N34" s="1479">
        <v>73.8</v>
      </c>
      <c r="O34" s="1480"/>
      <c r="P34" s="1481"/>
      <c r="Q34" s="1479">
        <v>55.8</v>
      </c>
      <c r="R34" s="1480"/>
      <c r="S34" s="1481"/>
    </row>
    <row r="35" spans="1:19" ht="11.45" customHeight="1" x14ac:dyDescent="0.2">
      <c r="A35" s="161">
        <v>2020</v>
      </c>
      <c r="B35" s="1476">
        <v>1397</v>
      </c>
      <c r="C35" s="1477"/>
      <c r="D35" s="1478"/>
      <c r="E35" s="1479">
        <v>25.5</v>
      </c>
      <c r="F35" s="1480"/>
      <c r="G35" s="1481"/>
      <c r="H35" s="1479">
        <v>46.1</v>
      </c>
      <c r="I35" s="1480"/>
      <c r="J35" s="1481"/>
      <c r="K35" s="1476">
        <v>1635</v>
      </c>
      <c r="L35" s="1477"/>
      <c r="M35" s="1478"/>
      <c r="N35" s="1479">
        <v>61.9</v>
      </c>
      <c r="O35" s="1480"/>
      <c r="P35" s="1481"/>
      <c r="Q35" s="1479">
        <v>53.9</v>
      </c>
      <c r="R35" s="1480"/>
      <c r="S35" s="1481"/>
    </row>
    <row r="36" spans="1:19" ht="11.45" customHeight="1" x14ac:dyDescent="0.2">
      <c r="A36" s="161">
        <v>2021</v>
      </c>
      <c r="B36" s="1476">
        <v>1090</v>
      </c>
      <c r="C36" s="1477"/>
      <c r="D36" s="1478"/>
      <c r="E36" s="1479">
        <v>18.7</v>
      </c>
      <c r="F36" s="1480"/>
      <c r="G36" s="1481"/>
      <c r="H36" s="1479">
        <v>36.299999999999997</v>
      </c>
      <c r="I36" s="1480"/>
      <c r="J36" s="1481"/>
      <c r="K36" s="1476">
        <v>1487</v>
      </c>
      <c r="L36" s="1477"/>
      <c r="M36" s="1478"/>
      <c r="N36" s="1479">
        <v>58.2</v>
      </c>
      <c r="O36" s="1480"/>
      <c r="P36" s="1481"/>
      <c r="Q36" s="1479">
        <v>49.6</v>
      </c>
      <c r="R36" s="1480"/>
      <c r="S36" s="1481"/>
    </row>
    <row r="37" spans="1:19" ht="11.45" customHeight="1" x14ac:dyDescent="0.2">
      <c r="A37" s="161">
        <v>2022</v>
      </c>
      <c r="B37" s="1476">
        <v>1180</v>
      </c>
      <c r="C37" s="1477"/>
      <c r="D37" s="1478"/>
      <c r="E37" s="1479">
        <v>19.7</v>
      </c>
      <c r="F37" s="1480"/>
      <c r="G37" s="1481"/>
      <c r="H37" s="1479">
        <v>40.1</v>
      </c>
      <c r="I37" s="1480"/>
      <c r="J37" s="1481"/>
      <c r="K37" s="1476">
        <v>1761</v>
      </c>
      <c r="L37" s="1477"/>
      <c r="M37" s="1478"/>
      <c r="N37" s="1479">
        <v>71.7</v>
      </c>
      <c r="O37" s="1480"/>
      <c r="P37" s="1481"/>
      <c r="Q37" s="1479">
        <v>59.9</v>
      </c>
      <c r="R37" s="1480"/>
      <c r="S37" s="1481"/>
    </row>
    <row r="38" spans="1:19" ht="11.45" customHeight="1" x14ac:dyDescent="0.2">
      <c r="A38" s="161">
        <v>2023</v>
      </c>
      <c r="B38" s="1476">
        <v>1514</v>
      </c>
      <c r="C38" s="1477"/>
      <c r="D38" s="1478"/>
      <c r="E38" s="1479">
        <v>25.2</v>
      </c>
      <c r="F38" s="1480"/>
      <c r="G38" s="1481"/>
      <c r="H38" s="1479">
        <v>35.799999999999997</v>
      </c>
      <c r="I38" s="1480"/>
      <c r="J38" s="1481"/>
      <c r="K38" s="1476">
        <v>2716</v>
      </c>
      <c r="L38" s="1477"/>
      <c r="M38" s="1478"/>
      <c r="N38" s="1479">
        <v>109.1</v>
      </c>
      <c r="O38" s="1480"/>
      <c r="P38" s="1481"/>
      <c r="Q38" s="1479">
        <v>64.2</v>
      </c>
      <c r="R38" s="1480"/>
      <c r="S38" s="1481"/>
    </row>
    <row r="39" spans="1:19" s="610" customFormat="1" ht="11.45" customHeight="1" x14ac:dyDescent="0.2">
      <c r="A39" s="161">
        <v>2024</v>
      </c>
      <c r="B39" s="1476">
        <v>1409</v>
      </c>
      <c r="C39" s="1477"/>
      <c r="D39" s="1478"/>
      <c r="E39" s="1479">
        <v>23</v>
      </c>
      <c r="F39" s="1480"/>
      <c r="G39" s="1481"/>
      <c r="H39" s="1479">
        <v>36.6</v>
      </c>
      <c r="I39" s="1480"/>
      <c r="J39" s="1481"/>
      <c r="K39" s="1476">
        <v>2439</v>
      </c>
      <c r="L39" s="1477"/>
      <c r="M39" s="1478"/>
      <c r="N39" s="1479">
        <v>101</v>
      </c>
      <c r="O39" s="1480"/>
      <c r="P39" s="1481"/>
      <c r="Q39" s="1479">
        <v>63.4</v>
      </c>
      <c r="R39" s="1480"/>
      <c r="S39" s="1481"/>
    </row>
  </sheetData>
  <mergeCells count="120">
    <mergeCell ref="B39:D39"/>
    <mergeCell ref="E39:G39"/>
    <mergeCell ref="H39:J39"/>
    <mergeCell ref="K39:M39"/>
    <mergeCell ref="N39:P39"/>
    <mergeCell ref="Q39:S39"/>
    <mergeCell ref="B38:D38"/>
    <mergeCell ref="E38:G38"/>
    <mergeCell ref="H38:J38"/>
    <mergeCell ref="K38:M38"/>
    <mergeCell ref="N38:P38"/>
    <mergeCell ref="Q38:S38"/>
    <mergeCell ref="B37:D37"/>
    <mergeCell ref="E37:G37"/>
    <mergeCell ref="H37:J37"/>
    <mergeCell ref="K37:M37"/>
    <mergeCell ref="N37:P37"/>
    <mergeCell ref="Q37:S37"/>
    <mergeCell ref="B36:D36"/>
    <mergeCell ref="E36:G36"/>
    <mergeCell ref="H36:J36"/>
    <mergeCell ref="K36:M36"/>
    <mergeCell ref="N36:P36"/>
    <mergeCell ref="Q36:S36"/>
    <mergeCell ref="B35:D35"/>
    <mergeCell ref="E35:G35"/>
    <mergeCell ref="H35:J35"/>
    <mergeCell ref="K35:M35"/>
    <mergeCell ref="N35:P35"/>
    <mergeCell ref="Q35:S35"/>
    <mergeCell ref="B34:D34"/>
    <mergeCell ref="E34:G34"/>
    <mergeCell ref="H34:J34"/>
    <mergeCell ref="K34:M34"/>
    <mergeCell ref="N34:P34"/>
    <mergeCell ref="Q34:S34"/>
    <mergeCell ref="B33:D33"/>
    <mergeCell ref="E33:G33"/>
    <mergeCell ref="H33:J33"/>
    <mergeCell ref="K33:M33"/>
    <mergeCell ref="N33:P33"/>
    <mergeCell ref="Q33:S33"/>
    <mergeCell ref="B32:D32"/>
    <mergeCell ref="E32:G32"/>
    <mergeCell ref="H32:J32"/>
    <mergeCell ref="K32:M32"/>
    <mergeCell ref="N32:P32"/>
    <mergeCell ref="Q32:S32"/>
    <mergeCell ref="B31:D31"/>
    <mergeCell ref="E31:G31"/>
    <mergeCell ref="H31:J31"/>
    <mergeCell ref="K31:M31"/>
    <mergeCell ref="N31:P31"/>
    <mergeCell ref="Q31:S31"/>
    <mergeCell ref="B30:D30"/>
    <mergeCell ref="E30:G30"/>
    <mergeCell ref="H30:J30"/>
    <mergeCell ref="K30:M30"/>
    <mergeCell ref="N30:P30"/>
    <mergeCell ref="Q30:S30"/>
    <mergeCell ref="B29:D29"/>
    <mergeCell ref="E29:G29"/>
    <mergeCell ref="H29:J29"/>
    <mergeCell ref="K29:M29"/>
    <mergeCell ref="N29:P29"/>
    <mergeCell ref="Q29:S29"/>
    <mergeCell ref="B28:D28"/>
    <mergeCell ref="E28:G28"/>
    <mergeCell ref="H28:J28"/>
    <mergeCell ref="K28:M28"/>
    <mergeCell ref="N28:P28"/>
    <mergeCell ref="Q28:S28"/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6:S26"/>
    <mergeCell ref="A21:S21"/>
    <mergeCell ref="A22:A23"/>
    <mergeCell ref="B22:J22"/>
    <mergeCell ref="K22:S22"/>
    <mergeCell ref="B23:D23"/>
    <mergeCell ref="E23:G23"/>
    <mergeCell ref="B25:D25"/>
    <mergeCell ref="E25:G25"/>
    <mergeCell ref="H25:J25"/>
    <mergeCell ref="K25:M25"/>
    <mergeCell ref="N25:P25"/>
    <mergeCell ref="Q25:S25"/>
    <mergeCell ref="H23:J23"/>
    <mergeCell ref="K23:M23"/>
    <mergeCell ref="N23:P23"/>
    <mergeCell ref="Q23:S23"/>
    <mergeCell ref="B24:D24"/>
    <mergeCell ref="E24:G24"/>
    <mergeCell ref="H24:J24"/>
    <mergeCell ref="K24:M24"/>
    <mergeCell ref="N24:P24"/>
    <mergeCell ref="Q24:S24"/>
    <mergeCell ref="A1:S1"/>
    <mergeCell ref="A2:A4"/>
    <mergeCell ref="B2:G2"/>
    <mergeCell ref="H2:M2"/>
    <mergeCell ref="N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1"/>
  <sheetViews>
    <sheetView zoomScaleNormal="100" workbookViewId="0">
      <selection sqref="A1:O1"/>
    </sheetView>
  </sheetViews>
  <sheetFormatPr defaultRowHeight="12.75" x14ac:dyDescent="0.2"/>
  <cols>
    <col min="1" max="1" width="48.140625" customWidth="1"/>
    <col min="2" max="2" width="7.5703125" customWidth="1"/>
    <col min="3" max="3" width="8.42578125" customWidth="1"/>
    <col min="4" max="4" width="6.28515625" customWidth="1"/>
    <col min="5" max="7" width="5.42578125" customWidth="1"/>
    <col min="8" max="8" width="6.28515625" customWidth="1"/>
    <col min="9" max="9" width="4.7109375" customWidth="1"/>
    <col min="10" max="10" width="5" customWidth="1"/>
    <col min="11" max="11" width="5.42578125" customWidth="1"/>
    <col min="12" max="15" width="6.28515625" customWidth="1"/>
  </cols>
  <sheetData>
    <row r="1" spans="1:15" ht="15" x14ac:dyDescent="0.25">
      <c r="A1" s="1212" t="s">
        <v>1572</v>
      </c>
      <c r="B1" s="1212"/>
      <c r="C1" s="1212"/>
      <c r="D1" s="1212"/>
      <c r="E1" s="1212"/>
      <c r="F1" s="1212"/>
      <c r="G1" s="1212"/>
      <c r="H1" s="1212"/>
      <c r="I1" s="1212"/>
      <c r="J1" s="1212"/>
      <c r="K1" s="1212"/>
      <c r="L1" s="1212"/>
      <c r="M1" s="1212"/>
      <c r="N1" s="1212"/>
      <c r="O1" s="1212"/>
    </row>
    <row r="2" spans="1:15" ht="15" x14ac:dyDescent="0.25">
      <c r="A2" s="1482" t="s">
        <v>1885</v>
      </c>
      <c r="B2" s="1482"/>
      <c r="C2" s="1482"/>
      <c r="D2" s="1482"/>
      <c r="E2" s="1482"/>
      <c r="F2" s="1482"/>
      <c r="G2" s="1482"/>
      <c r="H2" s="1482"/>
      <c r="I2" s="1482"/>
      <c r="J2" s="1482"/>
      <c r="K2" s="1482"/>
      <c r="L2" s="1482"/>
      <c r="M2" s="1482"/>
      <c r="N2" s="1482"/>
      <c r="O2" s="1482"/>
    </row>
    <row r="3" spans="1:15" s="46" customFormat="1" ht="15.75" x14ac:dyDescent="0.2">
      <c r="A3" s="1358" t="s">
        <v>450</v>
      </c>
      <c r="B3" s="1483" t="s">
        <v>1805</v>
      </c>
      <c r="C3" s="1486" t="s">
        <v>710</v>
      </c>
      <c r="D3" s="1489" t="s">
        <v>711</v>
      </c>
      <c r="E3" s="1490"/>
      <c r="F3" s="1490"/>
      <c r="G3" s="1490"/>
      <c r="H3" s="1490"/>
      <c r="I3" s="1490"/>
      <c r="J3" s="1490"/>
      <c r="K3" s="1490"/>
      <c r="L3" s="1490"/>
      <c r="M3" s="1490"/>
      <c r="N3" s="1490"/>
      <c r="O3" s="1491"/>
    </row>
    <row r="4" spans="1:15" s="46" customFormat="1" ht="27" customHeight="1" x14ac:dyDescent="0.2">
      <c r="A4" s="1469"/>
      <c r="B4" s="1484"/>
      <c r="C4" s="1487"/>
      <c r="D4" s="1470" t="s">
        <v>712</v>
      </c>
      <c r="E4" s="1471"/>
      <c r="F4" s="1471"/>
      <c r="G4" s="1472"/>
      <c r="H4" s="1470" t="s">
        <v>713</v>
      </c>
      <c r="I4" s="1471"/>
      <c r="J4" s="1471"/>
      <c r="K4" s="1472"/>
      <c r="L4" s="1470" t="s">
        <v>714</v>
      </c>
      <c r="M4" s="1471"/>
      <c r="N4" s="1471"/>
      <c r="O4" s="1472"/>
    </row>
    <row r="5" spans="1:15" s="46" customFormat="1" x14ac:dyDescent="0.2">
      <c r="A5" s="1359"/>
      <c r="B5" s="1485"/>
      <c r="C5" s="1488"/>
      <c r="D5" s="400" t="s">
        <v>41</v>
      </c>
      <c r="E5" s="398" t="s">
        <v>715</v>
      </c>
      <c r="F5" s="398" t="s">
        <v>716</v>
      </c>
      <c r="G5" s="398" t="s">
        <v>717</v>
      </c>
      <c r="H5" s="400" t="s">
        <v>41</v>
      </c>
      <c r="I5" s="398" t="s">
        <v>715</v>
      </c>
      <c r="J5" s="398" t="s">
        <v>716</v>
      </c>
      <c r="K5" s="398" t="s">
        <v>717</v>
      </c>
      <c r="L5" s="400" t="s">
        <v>41</v>
      </c>
      <c r="M5" s="398" t="s">
        <v>715</v>
      </c>
      <c r="N5" s="398" t="s">
        <v>716</v>
      </c>
      <c r="O5" s="398" t="s">
        <v>717</v>
      </c>
    </row>
    <row r="6" spans="1:15" ht="15.75" x14ac:dyDescent="0.2">
      <c r="A6" s="39" t="s">
        <v>618</v>
      </c>
      <c r="B6" s="777">
        <v>3848</v>
      </c>
      <c r="C6" s="778">
        <v>763</v>
      </c>
      <c r="D6" s="779">
        <v>558</v>
      </c>
      <c r="E6" s="778">
        <v>47</v>
      </c>
      <c r="F6" s="778">
        <v>193</v>
      </c>
      <c r="G6" s="778">
        <v>318</v>
      </c>
      <c r="H6" s="779">
        <v>851</v>
      </c>
      <c r="I6" s="778">
        <v>105</v>
      </c>
      <c r="J6" s="778">
        <v>316</v>
      </c>
      <c r="K6" s="778">
        <v>430</v>
      </c>
      <c r="L6" s="779">
        <v>2439</v>
      </c>
      <c r="M6" s="778">
        <v>453</v>
      </c>
      <c r="N6" s="778">
        <v>904</v>
      </c>
      <c r="O6" s="778">
        <v>1082</v>
      </c>
    </row>
    <row r="7" spans="1:15" x14ac:dyDescent="0.2">
      <c r="A7" s="22" t="s">
        <v>718</v>
      </c>
      <c r="B7" s="780">
        <v>763</v>
      </c>
      <c r="C7" s="778">
        <v>763</v>
      </c>
      <c r="D7" s="779">
        <v>157</v>
      </c>
      <c r="E7" s="778">
        <v>11</v>
      </c>
      <c r="F7" s="778">
        <v>58</v>
      </c>
      <c r="G7" s="778">
        <v>88</v>
      </c>
      <c r="H7" s="779">
        <v>192</v>
      </c>
      <c r="I7" s="778">
        <v>21</v>
      </c>
      <c r="J7" s="778">
        <v>66</v>
      </c>
      <c r="K7" s="778">
        <v>105</v>
      </c>
      <c r="L7" s="779">
        <v>414</v>
      </c>
      <c r="M7" s="778">
        <v>72</v>
      </c>
      <c r="N7" s="778">
        <v>158</v>
      </c>
      <c r="O7" s="778">
        <v>184</v>
      </c>
    </row>
    <row r="8" spans="1:15" ht="15" x14ac:dyDescent="0.2">
      <c r="A8" s="572" t="s">
        <v>719</v>
      </c>
      <c r="B8" s="780">
        <v>27</v>
      </c>
      <c r="C8" s="778">
        <v>8</v>
      </c>
      <c r="D8" s="779">
        <v>11</v>
      </c>
      <c r="E8" s="778">
        <v>0</v>
      </c>
      <c r="F8" s="778">
        <v>6</v>
      </c>
      <c r="G8" s="778">
        <v>5</v>
      </c>
      <c r="H8" s="779">
        <v>13</v>
      </c>
      <c r="I8" s="778">
        <v>0</v>
      </c>
      <c r="J8" s="778">
        <v>6</v>
      </c>
      <c r="K8" s="778">
        <v>7</v>
      </c>
      <c r="L8" s="779">
        <v>3</v>
      </c>
      <c r="M8" s="778">
        <v>0</v>
      </c>
      <c r="N8" s="778">
        <v>2</v>
      </c>
      <c r="O8" s="778">
        <v>1</v>
      </c>
    </row>
    <row r="9" spans="1:15" x14ac:dyDescent="0.2">
      <c r="A9" s="22" t="s">
        <v>720</v>
      </c>
      <c r="B9" s="780">
        <v>24</v>
      </c>
      <c r="C9" s="778">
        <v>7</v>
      </c>
      <c r="D9" s="779">
        <v>11</v>
      </c>
      <c r="E9" s="778">
        <v>0</v>
      </c>
      <c r="F9" s="778">
        <v>6</v>
      </c>
      <c r="G9" s="778">
        <v>5</v>
      </c>
      <c r="H9" s="779">
        <v>10</v>
      </c>
      <c r="I9" s="778">
        <v>0</v>
      </c>
      <c r="J9" s="778">
        <v>4</v>
      </c>
      <c r="K9" s="778">
        <v>6</v>
      </c>
      <c r="L9" s="779">
        <v>3</v>
      </c>
      <c r="M9" s="778">
        <v>0</v>
      </c>
      <c r="N9" s="778">
        <v>2</v>
      </c>
      <c r="O9" s="778">
        <v>1</v>
      </c>
    </row>
    <row r="10" spans="1:15" ht="30" x14ac:dyDescent="0.2">
      <c r="A10" s="572" t="s">
        <v>721</v>
      </c>
      <c r="B10" s="780">
        <v>39</v>
      </c>
      <c r="C10" s="778">
        <v>11</v>
      </c>
      <c r="D10" s="779">
        <v>18</v>
      </c>
      <c r="E10" s="778">
        <v>1</v>
      </c>
      <c r="F10" s="778">
        <v>9</v>
      </c>
      <c r="G10" s="778">
        <v>8</v>
      </c>
      <c r="H10" s="779">
        <v>19</v>
      </c>
      <c r="I10" s="778">
        <v>0</v>
      </c>
      <c r="J10" s="778">
        <v>11</v>
      </c>
      <c r="K10" s="778">
        <v>8</v>
      </c>
      <c r="L10" s="779">
        <v>2</v>
      </c>
      <c r="M10" s="778">
        <v>0</v>
      </c>
      <c r="N10" s="778">
        <v>2</v>
      </c>
      <c r="O10" s="778">
        <v>0</v>
      </c>
    </row>
    <row r="11" spans="1:15" ht="15" x14ac:dyDescent="0.2">
      <c r="A11" s="572" t="s">
        <v>722</v>
      </c>
      <c r="B11" s="780">
        <v>1525</v>
      </c>
      <c r="C11" s="778">
        <v>286</v>
      </c>
      <c r="D11" s="779">
        <v>155</v>
      </c>
      <c r="E11" s="778">
        <v>26</v>
      </c>
      <c r="F11" s="778">
        <v>72</v>
      </c>
      <c r="G11" s="778">
        <v>57</v>
      </c>
      <c r="H11" s="779">
        <v>359</v>
      </c>
      <c r="I11" s="778">
        <v>82</v>
      </c>
      <c r="J11" s="778">
        <v>189</v>
      </c>
      <c r="K11" s="778">
        <v>88</v>
      </c>
      <c r="L11" s="779">
        <v>1011</v>
      </c>
      <c r="M11" s="778">
        <v>239</v>
      </c>
      <c r="N11" s="778">
        <v>549</v>
      </c>
      <c r="O11" s="778">
        <v>223</v>
      </c>
    </row>
    <row r="12" spans="1:15" ht="30.6" customHeight="1" x14ac:dyDescent="0.2">
      <c r="A12" s="572" t="s">
        <v>686</v>
      </c>
      <c r="B12" s="780">
        <v>79</v>
      </c>
      <c r="C12" s="778">
        <v>14</v>
      </c>
      <c r="D12" s="779">
        <v>7</v>
      </c>
      <c r="E12" s="778">
        <v>0</v>
      </c>
      <c r="F12" s="778">
        <v>0</v>
      </c>
      <c r="G12" s="778">
        <v>7</v>
      </c>
      <c r="H12" s="779">
        <v>17</v>
      </c>
      <c r="I12" s="778">
        <v>0</v>
      </c>
      <c r="J12" s="778">
        <v>7</v>
      </c>
      <c r="K12" s="778">
        <v>10</v>
      </c>
      <c r="L12" s="779">
        <v>55</v>
      </c>
      <c r="M12" s="778">
        <v>2</v>
      </c>
      <c r="N12" s="778">
        <v>30</v>
      </c>
      <c r="O12" s="778">
        <v>23</v>
      </c>
    </row>
    <row r="13" spans="1:15" ht="15" x14ac:dyDescent="0.2">
      <c r="A13" s="572" t="s">
        <v>723</v>
      </c>
      <c r="B13" s="780">
        <v>77</v>
      </c>
      <c r="C13" s="778">
        <v>14</v>
      </c>
      <c r="D13" s="779">
        <v>7</v>
      </c>
      <c r="E13" s="778">
        <v>0</v>
      </c>
      <c r="F13" s="778">
        <v>0</v>
      </c>
      <c r="G13" s="778">
        <v>7</v>
      </c>
      <c r="H13" s="779">
        <v>16</v>
      </c>
      <c r="I13" s="778">
        <v>0</v>
      </c>
      <c r="J13" s="778">
        <v>7</v>
      </c>
      <c r="K13" s="778">
        <v>9</v>
      </c>
      <c r="L13" s="779">
        <v>54</v>
      </c>
      <c r="M13" s="778">
        <v>2</v>
      </c>
      <c r="N13" s="778">
        <v>30</v>
      </c>
      <c r="O13" s="778">
        <v>22</v>
      </c>
    </row>
    <row r="14" spans="1:15" ht="30" x14ac:dyDescent="0.2">
      <c r="A14" s="572" t="s">
        <v>724</v>
      </c>
      <c r="B14" s="780">
        <v>180</v>
      </c>
      <c r="C14" s="778">
        <v>31</v>
      </c>
      <c r="D14" s="779">
        <v>44</v>
      </c>
      <c r="E14" s="778">
        <v>6</v>
      </c>
      <c r="F14" s="778">
        <v>13</v>
      </c>
      <c r="G14" s="778">
        <v>25</v>
      </c>
      <c r="H14" s="779">
        <v>21</v>
      </c>
      <c r="I14" s="778">
        <v>2</v>
      </c>
      <c r="J14" s="778">
        <v>6</v>
      </c>
      <c r="K14" s="778">
        <v>13</v>
      </c>
      <c r="L14" s="779">
        <v>115</v>
      </c>
      <c r="M14" s="778">
        <v>91</v>
      </c>
      <c r="N14" s="778">
        <v>21</v>
      </c>
      <c r="O14" s="778">
        <v>3</v>
      </c>
    </row>
    <row r="15" spans="1:15" ht="15" x14ac:dyDescent="0.2">
      <c r="A15" s="572" t="s">
        <v>725</v>
      </c>
      <c r="B15" s="780">
        <v>26</v>
      </c>
      <c r="C15" s="778">
        <v>5</v>
      </c>
      <c r="D15" s="779">
        <v>21</v>
      </c>
      <c r="E15" s="778">
        <v>0</v>
      </c>
      <c r="F15" s="778">
        <v>7</v>
      </c>
      <c r="G15" s="778">
        <v>14</v>
      </c>
      <c r="H15" s="779">
        <v>3</v>
      </c>
      <c r="I15" s="778">
        <v>0</v>
      </c>
      <c r="J15" s="778">
        <v>0</v>
      </c>
      <c r="K15" s="778">
        <v>3</v>
      </c>
      <c r="L15" s="779">
        <v>2</v>
      </c>
      <c r="M15" s="778">
        <v>0</v>
      </c>
      <c r="N15" s="778">
        <v>1</v>
      </c>
      <c r="O15" s="778">
        <v>1</v>
      </c>
    </row>
    <row r="16" spans="1:15" ht="15" x14ac:dyDescent="0.2">
      <c r="A16" s="572" t="s">
        <v>464</v>
      </c>
      <c r="B16" s="780">
        <v>221</v>
      </c>
      <c r="C16" s="778">
        <v>51</v>
      </c>
      <c r="D16" s="779">
        <v>30</v>
      </c>
      <c r="E16" s="778">
        <v>0</v>
      </c>
      <c r="F16" s="778">
        <v>7</v>
      </c>
      <c r="G16" s="778">
        <v>23</v>
      </c>
      <c r="H16" s="779">
        <v>45</v>
      </c>
      <c r="I16" s="778">
        <v>4</v>
      </c>
      <c r="J16" s="778">
        <v>9</v>
      </c>
      <c r="K16" s="778">
        <v>32</v>
      </c>
      <c r="L16" s="779">
        <v>146</v>
      </c>
      <c r="M16" s="778">
        <v>26</v>
      </c>
      <c r="N16" s="778">
        <v>49</v>
      </c>
      <c r="O16" s="778">
        <v>71</v>
      </c>
    </row>
    <row r="17" spans="1:16" ht="15" x14ac:dyDescent="0.2">
      <c r="A17" s="572" t="s">
        <v>726</v>
      </c>
      <c r="B17" s="780">
        <v>126</v>
      </c>
      <c r="C17" s="778">
        <v>16</v>
      </c>
      <c r="D17" s="779">
        <v>9</v>
      </c>
      <c r="E17" s="778">
        <v>1</v>
      </c>
      <c r="F17" s="778">
        <v>4</v>
      </c>
      <c r="G17" s="778">
        <v>4</v>
      </c>
      <c r="H17" s="779">
        <v>14</v>
      </c>
      <c r="I17" s="778">
        <v>0</v>
      </c>
      <c r="J17" s="778">
        <v>4</v>
      </c>
      <c r="K17" s="778">
        <v>10</v>
      </c>
      <c r="L17" s="779">
        <v>103</v>
      </c>
      <c r="M17" s="778">
        <v>29</v>
      </c>
      <c r="N17" s="778">
        <v>36</v>
      </c>
      <c r="O17" s="778">
        <v>38</v>
      </c>
    </row>
    <row r="18" spans="1:16" ht="15" x14ac:dyDescent="0.2">
      <c r="A18" s="572" t="s">
        <v>469</v>
      </c>
      <c r="B18" s="780">
        <v>272</v>
      </c>
      <c r="C18" s="778">
        <v>46</v>
      </c>
      <c r="D18" s="779">
        <v>14</v>
      </c>
      <c r="E18" s="778">
        <v>0</v>
      </c>
      <c r="F18" s="778">
        <v>0</v>
      </c>
      <c r="G18" s="778">
        <v>14</v>
      </c>
      <c r="H18" s="779">
        <v>24</v>
      </c>
      <c r="I18" s="778">
        <v>0</v>
      </c>
      <c r="J18" s="778">
        <v>0</v>
      </c>
      <c r="K18" s="778">
        <v>24</v>
      </c>
      <c r="L18" s="779">
        <v>234</v>
      </c>
      <c r="M18" s="778">
        <v>0</v>
      </c>
      <c r="N18" s="778">
        <v>0</v>
      </c>
      <c r="O18" s="778">
        <v>234</v>
      </c>
    </row>
    <row r="19" spans="1:16" ht="15" x14ac:dyDescent="0.2">
      <c r="A19" s="572" t="s">
        <v>470</v>
      </c>
      <c r="B19" s="780">
        <v>657</v>
      </c>
      <c r="C19" s="778">
        <v>137</v>
      </c>
      <c r="D19" s="779">
        <v>27</v>
      </c>
      <c r="E19" s="778">
        <v>3</v>
      </c>
      <c r="F19" s="778">
        <v>3</v>
      </c>
      <c r="G19" s="778">
        <v>21</v>
      </c>
      <c r="H19" s="779">
        <v>146</v>
      </c>
      <c r="I19" s="778">
        <v>8</v>
      </c>
      <c r="J19" s="778">
        <v>26</v>
      </c>
      <c r="K19" s="778">
        <v>112</v>
      </c>
      <c r="L19" s="779">
        <v>484</v>
      </c>
      <c r="M19" s="778">
        <v>54</v>
      </c>
      <c r="N19" s="778">
        <v>135</v>
      </c>
      <c r="O19" s="778">
        <v>295</v>
      </c>
    </row>
    <row r="20" spans="1:16" ht="30" x14ac:dyDescent="0.2">
      <c r="A20" s="572" t="s">
        <v>727</v>
      </c>
      <c r="B20" s="780">
        <v>6</v>
      </c>
      <c r="C20" s="778">
        <v>0</v>
      </c>
      <c r="D20" s="779">
        <v>0</v>
      </c>
      <c r="E20" s="778">
        <v>0</v>
      </c>
      <c r="F20" s="778">
        <v>0</v>
      </c>
      <c r="G20" s="778">
        <v>0</v>
      </c>
      <c r="H20" s="779">
        <v>0</v>
      </c>
      <c r="I20" s="778">
        <v>0</v>
      </c>
      <c r="J20" s="778">
        <v>0</v>
      </c>
      <c r="K20" s="778">
        <v>0</v>
      </c>
      <c r="L20" s="779">
        <v>6</v>
      </c>
      <c r="M20" s="778">
        <v>0</v>
      </c>
      <c r="N20" s="778">
        <v>0</v>
      </c>
      <c r="O20" s="778">
        <v>6</v>
      </c>
    </row>
    <row r="21" spans="1:16" ht="30" x14ac:dyDescent="0.2">
      <c r="A21" s="572" t="s">
        <v>728</v>
      </c>
      <c r="B21" s="780">
        <v>7</v>
      </c>
      <c r="C21" s="778">
        <v>1</v>
      </c>
      <c r="D21" s="779">
        <v>0</v>
      </c>
      <c r="E21" s="778">
        <v>0</v>
      </c>
      <c r="F21" s="778">
        <v>0</v>
      </c>
      <c r="G21" s="778">
        <v>0</v>
      </c>
      <c r="H21" s="779">
        <v>1</v>
      </c>
      <c r="I21" s="778">
        <v>0</v>
      </c>
      <c r="J21" s="778">
        <v>1</v>
      </c>
      <c r="K21" s="778">
        <v>0</v>
      </c>
      <c r="L21" s="779">
        <v>6</v>
      </c>
      <c r="M21" s="778">
        <v>0</v>
      </c>
      <c r="N21" s="778">
        <v>4</v>
      </c>
      <c r="O21" s="778">
        <v>2</v>
      </c>
    </row>
    <row r="22" spans="1:16" ht="15" x14ac:dyDescent="0.2">
      <c r="A22" s="572" t="s">
        <v>729</v>
      </c>
      <c r="B22" s="780">
        <v>223</v>
      </c>
      <c r="C22" s="778">
        <v>52</v>
      </c>
      <c r="D22" s="779">
        <v>13</v>
      </c>
      <c r="E22" s="778">
        <v>0</v>
      </c>
      <c r="F22" s="778">
        <v>0</v>
      </c>
      <c r="G22" s="778">
        <v>13</v>
      </c>
      <c r="H22" s="779">
        <v>64</v>
      </c>
      <c r="I22" s="778">
        <v>0</v>
      </c>
      <c r="J22" s="778">
        <v>1</v>
      </c>
      <c r="K22" s="778">
        <v>63</v>
      </c>
      <c r="L22" s="779">
        <v>146</v>
      </c>
      <c r="M22" s="778">
        <v>2</v>
      </c>
      <c r="N22" s="778">
        <v>10</v>
      </c>
      <c r="O22" s="778">
        <v>134</v>
      </c>
    </row>
    <row r="23" spans="1:16" ht="15" x14ac:dyDescent="0.2">
      <c r="A23" s="572" t="s">
        <v>730</v>
      </c>
      <c r="B23" s="780">
        <v>268</v>
      </c>
      <c r="C23" s="778">
        <v>60</v>
      </c>
      <c r="D23" s="779">
        <v>9</v>
      </c>
      <c r="E23" s="778">
        <v>3</v>
      </c>
      <c r="F23" s="778">
        <v>2</v>
      </c>
      <c r="G23" s="778">
        <v>4</v>
      </c>
      <c r="H23" s="779">
        <v>51</v>
      </c>
      <c r="I23" s="778">
        <v>8</v>
      </c>
      <c r="J23" s="778">
        <v>13</v>
      </c>
      <c r="K23" s="778">
        <v>30</v>
      </c>
      <c r="L23" s="779">
        <v>208</v>
      </c>
      <c r="M23" s="778">
        <v>49</v>
      </c>
      <c r="N23" s="778">
        <v>79</v>
      </c>
      <c r="O23" s="778">
        <v>80</v>
      </c>
    </row>
    <row r="24" spans="1:16" ht="15" x14ac:dyDescent="0.2">
      <c r="A24" s="572" t="s">
        <v>479</v>
      </c>
      <c r="B24" s="780">
        <v>41</v>
      </c>
      <c r="C24" s="778">
        <v>12</v>
      </c>
      <c r="D24" s="779">
        <v>2</v>
      </c>
      <c r="E24" s="778">
        <v>0</v>
      </c>
      <c r="F24" s="778">
        <v>0</v>
      </c>
      <c r="G24" s="778">
        <v>2</v>
      </c>
      <c r="H24" s="779">
        <v>8</v>
      </c>
      <c r="I24" s="778">
        <v>0</v>
      </c>
      <c r="J24" s="778">
        <v>0</v>
      </c>
      <c r="K24" s="778">
        <v>8</v>
      </c>
      <c r="L24" s="779">
        <v>31</v>
      </c>
      <c r="M24" s="778">
        <v>0</v>
      </c>
      <c r="N24" s="778">
        <v>3</v>
      </c>
      <c r="O24" s="778">
        <v>28</v>
      </c>
    </row>
    <row r="25" spans="1:16" ht="15" x14ac:dyDescent="0.2">
      <c r="A25" s="572" t="s">
        <v>731</v>
      </c>
      <c r="B25" s="780">
        <v>87</v>
      </c>
      <c r="C25" s="778">
        <v>19</v>
      </c>
      <c r="D25" s="779">
        <v>25</v>
      </c>
      <c r="E25" s="778">
        <v>2</v>
      </c>
      <c r="F25" s="778">
        <v>9</v>
      </c>
      <c r="G25" s="778">
        <v>14</v>
      </c>
      <c r="H25" s="779">
        <v>35</v>
      </c>
      <c r="I25" s="778">
        <v>3</v>
      </c>
      <c r="J25" s="778">
        <v>15</v>
      </c>
      <c r="K25" s="778">
        <v>17</v>
      </c>
      <c r="L25" s="779">
        <v>27</v>
      </c>
      <c r="M25" s="778">
        <v>2</v>
      </c>
      <c r="N25" s="778">
        <v>16</v>
      </c>
      <c r="O25" s="778">
        <v>9</v>
      </c>
    </row>
    <row r="26" spans="1:16" ht="30" x14ac:dyDescent="0.2">
      <c r="A26" s="572" t="s">
        <v>484</v>
      </c>
      <c r="B26" s="780">
        <v>237</v>
      </c>
      <c r="C26" s="778">
        <v>40</v>
      </c>
      <c r="D26" s="779">
        <v>42</v>
      </c>
      <c r="E26" s="778">
        <v>1</v>
      </c>
      <c r="F26" s="778">
        <v>6</v>
      </c>
      <c r="G26" s="778">
        <v>35</v>
      </c>
      <c r="H26" s="779">
        <v>62</v>
      </c>
      <c r="I26" s="778">
        <v>4</v>
      </c>
      <c r="J26" s="778">
        <v>8</v>
      </c>
      <c r="K26" s="778">
        <v>50</v>
      </c>
      <c r="L26" s="779">
        <v>133</v>
      </c>
      <c r="M26" s="778">
        <v>0</v>
      </c>
      <c r="N26" s="778">
        <v>18</v>
      </c>
      <c r="O26" s="778">
        <v>115</v>
      </c>
    </row>
    <row r="27" spans="1:16" ht="15" x14ac:dyDescent="0.2">
      <c r="A27" s="572" t="s">
        <v>732</v>
      </c>
      <c r="B27" s="780">
        <v>50</v>
      </c>
      <c r="C27" s="778">
        <v>7</v>
      </c>
      <c r="D27" s="779">
        <v>15</v>
      </c>
      <c r="E27" s="778">
        <v>0</v>
      </c>
      <c r="F27" s="778">
        <v>0</v>
      </c>
      <c r="G27" s="778">
        <v>15</v>
      </c>
      <c r="H27" s="779">
        <v>13</v>
      </c>
      <c r="I27" s="778">
        <v>1</v>
      </c>
      <c r="J27" s="778">
        <v>1</v>
      </c>
      <c r="K27" s="778">
        <v>11</v>
      </c>
      <c r="L27" s="779">
        <v>22</v>
      </c>
      <c r="M27" s="778">
        <v>0</v>
      </c>
      <c r="N27" s="778">
        <v>2</v>
      </c>
      <c r="O27" s="778">
        <v>20</v>
      </c>
    </row>
    <row r="28" spans="1:16" s="162" customFormat="1" ht="15" x14ac:dyDescent="0.2">
      <c r="A28" s="572" t="s">
        <v>485</v>
      </c>
      <c r="B28" s="780">
        <v>59</v>
      </c>
      <c r="C28" s="778">
        <v>9</v>
      </c>
      <c r="D28" s="779">
        <v>11</v>
      </c>
      <c r="E28" s="778">
        <v>2</v>
      </c>
      <c r="F28" s="778">
        <v>9</v>
      </c>
      <c r="G28" s="778">
        <v>0</v>
      </c>
      <c r="H28" s="779">
        <v>7</v>
      </c>
      <c r="I28" s="778">
        <v>0</v>
      </c>
      <c r="J28" s="778">
        <v>6</v>
      </c>
      <c r="K28" s="778">
        <v>1</v>
      </c>
      <c r="L28" s="779">
        <v>41</v>
      </c>
      <c r="M28" s="778">
        <v>1</v>
      </c>
      <c r="N28" s="778">
        <v>28</v>
      </c>
      <c r="O28" s="778">
        <v>12</v>
      </c>
    </row>
    <row r="29" spans="1:16" s="162" customFormat="1" ht="30" x14ac:dyDescent="0.2">
      <c r="A29" s="572" t="s">
        <v>733</v>
      </c>
      <c r="B29" s="780">
        <v>198</v>
      </c>
      <c r="C29" s="778">
        <v>54</v>
      </c>
      <c r="D29" s="779">
        <v>130</v>
      </c>
      <c r="E29" s="778">
        <v>3</v>
      </c>
      <c r="F29" s="778">
        <v>49</v>
      </c>
      <c r="G29" s="778">
        <v>78</v>
      </c>
      <c r="H29" s="779">
        <v>49</v>
      </c>
      <c r="I29" s="778">
        <v>2</v>
      </c>
      <c r="J29" s="778">
        <v>17</v>
      </c>
      <c r="K29" s="778">
        <v>30</v>
      </c>
      <c r="L29" s="779">
        <v>19</v>
      </c>
      <c r="M29" s="778">
        <v>0</v>
      </c>
      <c r="N29" s="778">
        <v>4</v>
      </c>
      <c r="O29" s="778">
        <v>15</v>
      </c>
    </row>
    <row r="30" spans="1:16" s="162" customFormat="1" ht="15" x14ac:dyDescent="0.2">
      <c r="A30" s="942" t="s">
        <v>734</v>
      </c>
      <c r="B30" s="943">
        <v>38</v>
      </c>
      <c r="C30" s="944">
        <v>11</v>
      </c>
      <c r="D30" s="945">
        <v>30</v>
      </c>
      <c r="E30" s="944">
        <v>2</v>
      </c>
      <c r="F30" s="944">
        <v>13</v>
      </c>
      <c r="G30" s="944">
        <v>15</v>
      </c>
      <c r="H30" s="945">
        <v>7</v>
      </c>
      <c r="I30" s="944">
        <v>0</v>
      </c>
      <c r="J30" s="944">
        <v>5</v>
      </c>
      <c r="K30" s="944">
        <v>2</v>
      </c>
      <c r="L30" s="945">
        <v>1</v>
      </c>
      <c r="M30" s="944">
        <v>0</v>
      </c>
      <c r="N30" s="944">
        <v>1</v>
      </c>
      <c r="O30" s="944">
        <v>0</v>
      </c>
    </row>
    <row r="31" spans="1:16" s="162" customFormat="1" x14ac:dyDescent="0.2">
      <c r="A31" s="946" t="s">
        <v>753</v>
      </c>
      <c r="B31" s="939">
        <v>96</v>
      </c>
      <c r="C31" s="947">
        <v>28</v>
      </c>
      <c r="D31" s="939">
        <v>31</v>
      </c>
      <c r="E31" s="947">
        <v>2</v>
      </c>
      <c r="F31" s="947">
        <v>6</v>
      </c>
      <c r="G31" s="947">
        <v>23</v>
      </c>
      <c r="H31" s="939">
        <v>30</v>
      </c>
      <c r="I31" s="947">
        <v>0</v>
      </c>
      <c r="J31" s="947">
        <v>11</v>
      </c>
      <c r="K31" s="947">
        <v>19</v>
      </c>
      <c r="L31" s="939">
        <v>35</v>
      </c>
      <c r="M31" s="947">
        <v>9</v>
      </c>
      <c r="N31" s="947">
        <v>11</v>
      </c>
      <c r="O31" s="947">
        <v>15</v>
      </c>
    </row>
    <row r="32" spans="1:16" x14ac:dyDescent="0.2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2:16" x14ac:dyDescent="0.2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2:16" x14ac:dyDescent="0.2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2:16" x14ac:dyDescent="0.2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2:16" x14ac:dyDescent="0.2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2:16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2:16" x14ac:dyDescent="0.2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2:16" x14ac:dyDescent="0.2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2:16" x14ac:dyDescent="0.2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2:16" x14ac:dyDescent="0.2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</sheetData>
  <mergeCells count="9">
    <mergeCell ref="A1:O1"/>
    <mergeCell ref="A2:O2"/>
    <mergeCell ref="A3:A5"/>
    <mergeCell ref="B3:B5"/>
    <mergeCell ref="C3:C5"/>
    <mergeCell ref="D3:O3"/>
    <mergeCell ref="D4:G4"/>
    <mergeCell ref="H4:K4"/>
    <mergeCell ref="L4:O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L46"/>
  <sheetViews>
    <sheetView zoomScaleNormal="100" workbookViewId="0">
      <selection activeCell="D25" sqref="D25"/>
    </sheetView>
  </sheetViews>
  <sheetFormatPr defaultRowHeight="12.75" x14ac:dyDescent="0.2"/>
  <cols>
    <col min="1" max="1" width="67.5703125" customWidth="1"/>
    <col min="2" max="2" width="7.5703125" customWidth="1"/>
    <col min="3" max="3" width="8.5703125" customWidth="1"/>
    <col min="4" max="9" width="6.28515625" customWidth="1"/>
    <col min="10" max="10" width="7.7109375" customWidth="1"/>
    <col min="11" max="11" width="6.28515625" customWidth="1"/>
  </cols>
  <sheetData>
    <row r="1" spans="1:12" ht="16.899999999999999" customHeight="1" x14ac:dyDescent="0.25">
      <c r="A1" s="1492" t="s">
        <v>1573</v>
      </c>
      <c r="B1" s="1492"/>
      <c r="C1" s="1492"/>
      <c r="D1" s="1492"/>
      <c r="E1" s="1492"/>
      <c r="F1" s="1492"/>
      <c r="G1" s="1492"/>
      <c r="H1" s="1492"/>
      <c r="I1" s="1492"/>
      <c r="J1" s="1492"/>
      <c r="K1" s="1492"/>
    </row>
    <row r="2" spans="1:12" ht="16.899999999999999" customHeight="1" x14ac:dyDescent="0.25">
      <c r="A2" s="1493" t="s">
        <v>1884</v>
      </c>
      <c r="B2" s="1493"/>
      <c r="C2" s="1493"/>
      <c r="D2" s="1493"/>
      <c r="E2" s="1493"/>
      <c r="F2" s="1493"/>
      <c r="G2" s="1493"/>
      <c r="H2" s="1493"/>
      <c r="I2" s="1493"/>
      <c r="J2" s="1493"/>
      <c r="K2" s="1493"/>
    </row>
    <row r="3" spans="1:12" s="46" customFormat="1" ht="15.6" customHeight="1" x14ac:dyDescent="0.2">
      <c r="A3" s="1425" t="s">
        <v>450</v>
      </c>
      <c r="B3" s="1483" t="s">
        <v>1805</v>
      </c>
      <c r="C3" s="1486" t="s">
        <v>710</v>
      </c>
      <c r="D3" s="1425" t="s">
        <v>735</v>
      </c>
      <c r="E3" s="1425"/>
      <c r="F3" s="1425"/>
      <c r="G3" s="1425"/>
      <c r="H3" s="1425"/>
      <c r="I3" s="1425"/>
      <c r="J3" s="1425"/>
      <c r="K3" s="1425"/>
    </row>
    <row r="4" spans="1:12" s="46" customFormat="1" ht="22.15" customHeight="1" x14ac:dyDescent="0.2">
      <c r="A4" s="1425"/>
      <c r="B4" s="1484"/>
      <c r="C4" s="1487"/>
      <c r="D4" s="1495" t="s">
        <v>736</v>
      </c>
      <c r="E4" s="1495"/>
      <c r="F4" s="1495" t="s">
        <v>737</v>
      </c>
      <c r="G4" s="1495"/>
      <c r="H4" s="1496" t="s">
        <v>738</v>
      </c>
      <c r="I4" s="1497"/>
      <c r="J4" s="1498" t="s">
        <v>739</v>
      </c>
      <c r="K4" s="1499"/>
    </row>
    <row r="5" spans="1:12" s="46" customFormat="1" ht="16.899999999999999" customHeight="1" x14ac:dyDescent="0.2">
      <c r="A5" s="1425"/>
      <c r="B5" s="1485"/>
      <c r="C5" s="1494"/>
      <c r="D5" s="411" t="s">
        <v>740</v>
      </c>
      <c r="E5" s="409" t="s">
        <v>741</v>
      </c>
      <c r="F5" s="411" t="s">
        <v>740</v>
      </c>
      <c r="G5" s="409" t="s">
        <v>741</v>
      </c>
      <c r="H5" s="411" t="s">
        <v>740</v>
      </c>
      <c r="I5" s="409" t="s">
        <v>741</v>
      </c>
      <c r="J5" s="411" t="s">
        <v>740</v>
      </c>
      <c r="K5" s="409" t="s">
        <v>741</v>
      </c>
    </row>
    <row r="6" spans="1:12" ht="15.75" customHeight="1" x14ac:dyDescent="0.2">
      <c r="A6" s="39" t="s">
        <v>618</v>
      </c>
      <c r="B6" s="940">
        <v>358</v>
      </c>
      <c r="C6" s="940">
        <v>71</v>
      </c>
      <c r="D6" s="940">
        <v>53</v>
      </c>
      <c r="E6" s="940">
        <v>34</v>
      </c>
      <c r="F6" s="940">
        <v>62</v>
      </c>
      <c r="G6" s="940">
        <v>42</v>
      </c>
      <c r="H6" s="940">
        <v>70</v>
      </c>
      <c r="I6" s="940">
        <v>53</v>
      </c>
      <c r="J6" s="940">
        <v>28</v>
      </c>
      <c r="K6" s="940">
        <v>16</v>
      </c>
    </row>
    <row r="7" spans="1:12" ht="15.75" customHeight="1" x14ac:dyDescent="0.2">
      <c r="A7" s="22" t="s">
        <v>718</v>
      </c>
      <c r="B7" s="940">
        <v>71</v>
      </c>
      <c r="C7" s="940">
        <v>71</v>
      </c>
      <c r="D7" s="940">
        <v>6</v>
      </c>
      <c r="E7" s="940">
        <v>7</v>
      </c>
      <c r="F7" s="940">
        <v>15</v>
      </c>
      <c r="G7" s="940">
        <v>7</v>
      </c>
      <c r="H7" s="940">
        <v>15</v>
      </c>
      <c r="I7" s="940">
        <v>10</v>
      </c>
      <c r="J7" s="940">
        <v>8</v>
      </c>
      <c r="K7" s="940">
        <v>3</v>
      </c>
      <c r="L7" s="163"/>
    </row>
    <row r="8" spans="1:12" ht="15.75" customHeight="1" x14ac:dyDescent="0.2">
      <c r="A8" s="572" t="s">
        <v>719</v>
      </c>
      <c r="B8" s="856">
        <v>0</v>
      </c>
      <c r="C8" s="108">
        <v>0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63"/>
    </row>
    <row r="9" spans="1:12" ht="15.75" customHeight="1" x14ac:dyDescent="0.2">
      <c r="A9" s="572" t="s">
        <v>685</v>
      </c>
      <c r="B9" s="779">
        <v>40</v>
      </c>
      <c r="C9" s="778">
        <v>8</v>
      </c>
      <c r="D9" s="778">
        <v>4</v>
      </c>
      <c r="E9" s="778">
        <v>6</v>
      </c>
      <c r="F9" s="778">
        <v>3</v>
      </c>
      <c r="G9" s="778">
        <v>5</v>
      </c>
      <c r="H9" s="778">
        <v>8</v>
      </c>
      <c r="I9" s="778">
        <v>5</v>
      </c>
      <c r="J9" s="778">
        <v>4</v>
      </c>
      <c r="K9" s="778">
        <v>5</v>
      </c>
      <c r="L9" s="163"/>
    </row>
    <row r="10" spans="1:12" ht="28.9" customHeight="1" x14ac:dyDescent="0.2">
      <c r="A10" s="572" t="s">
        <v>686</v>
      </c>
      <c r="B10" s="779">
        <v>35</v>
      </c>
      <c r="C10" s="778">
        <v>6</v>
      </c>
      <c r="D10" s="778">
        <v>4</v>
      </c>
      <c r="E10" s="778">
        <v>2</v>
      </c>
      <c r="F10" s="778">
        <v>3</v>
      </c>
      <c r="G10" s="778">
        <v>3</v>
      </c>
      <c r="H10" s="778">
        <v>15</v>
      </c>
      <c r="I10" s="778">
        <v>4</v>
      </c>
      <c r="J10" s="778">
        <v>3</v>
      </c>
      <c r="K10" s="778">
        <v>1</v>
      </c>
      <c r="L10" s="163"/>
    </row>
    <row r="11" spans="1:12" ht="15.75" customHeight="1" x14ac:dyDescent="0.2">
      <c r="A11" s="572" t="s">
        <v>724</v>
      </c>
      <c r="B11" s="779">
        <v>121</v>
      </c>
      <c r="C11" s="778">
        <v>31</v>
      </c>
      <c r="D11" s="778">
        <v>12</v>
      </c>
      <c r="E11" s="778">
        <v>4</v>
      </c>
      <c r="F11" s="778">
        <v>42</v>
      </c>
      <c r="G11" s="778">
        <v>21</v>
      </c>
      <c r="H11" s="778">
        <v>23</v>
      </c>
      <c r="I11" s="778">
        <v>10</v>
      </c>
      <c r="J11" s="778">
        <v>5</v>
      </c>
      <c r="K11" s="778">
        <v>4</v>
      </c>
      <c r="L11" s="163"/>
    </row>
    <row r="12" spans="1:12" ht="12.6" customHeight="1" x14ac:dyDescent="0.2">
      <c r="A12" s="22" t="s">
        <v>742</v>
      </c>
      <c r="B12" s="779">
        <v>44</v>
      </c>
      <c r="C12" s="778">
        <v>17</v>
      </c>
      <c r="D12" s="778">
        <v>0</v>
      </c>
      <c r="E12" s="778">
        <v>0</v>
      </c>
      <c r="F12" s="778">
        <v>7</v>
      </c>
      <c r="G12" s="778">
        <v>6</v>
      </c>
      <c r="H12" s="778">
        <v>18</v>
      </c>
      <c r="I12" s="778">
        <v>7</v>
      </c>
      <c r="J12" s="778">
        <v>4</v>
      </c>
      <c r="K12" s="778">
        <v>2</v>
      </c>
      <c r="L12" s="163"/>
    </row>
    <row r="13" spans="1:12" ht="12.6" customHeight="1" x14ac:dyDescent="0.2">
      <c r="A13" s="22" t="s">
        <v>743</v>
      </c>
      <c r="B13" s="779">
        <v>73</v>
      </c>
      <c r="C13" s="778">
        <v>14</v>
      </c>
      <c r="D13" s="778">
        <v>11</v>
      </c>
      <c r="E13" s="778">
        <v>4</v>
      </c>
      <c r="F13" s="778">
        <v>34</v>
      </c>
      <c r="G13" s="778">
        <v>15</v>
      </c>
      <c r="H13" s="778">
        <v>5</v>
      </c>
      <c r="I13" s="778">
        <v>3</v>
      </c>
      <c r="J13" s="778">
        <v>1</v>
      </c>
      <c r="K13" s="778">
        <v>0</v>
      </c>
      <c r="L13" s="163"/>
    </row>
    <row r="14" spans="1:12" ht="15.75" customHeight="1" x14ac:dyDescent="0.2">
      <c r="A14" s="572" t="s">
        <v>464</v>
      </c>
      <c r="B14" s="779">
        <v>34</v>
      </c>
      <c r="C14" s="778">
        <v>5</v>
      </c>
      <c r="D14" s="778">
        <v>14</v>
      </c>
      <c r="E14" s="778">
        <v>5</v>
      </c>
      <c r="F14" s="778">
        <v>1</v>
      </c>
      <c r="G14" s="778">
        <v>0</v>
      </c>
      <c r="H14" s="778">
        <v>6</v>
      </c>
      <c r="I14" s="778">
        <v>4</v>
      </c>
      <c r="J14" s="778">
        <v>4</v>
      </c>
      <c r="K14" s="778">
        <v>0</v>
      </c>
      <c r="L14" s="163"/>
    </row>
    <row r="15" spans="1:12" ht="12.6" customHeight="1" x14ac:dyDescent="0.2">
      <c r="A15" s="22" t="s">
        <v>744</v>
      </c>
      <c r="B15" s="856">
        <v>1</v>
      </c>
      <c r="C15" s="108">
        <v>1</v>
      </c>
      <c r="D15" s="108">
        <v>0</v>
      </c>
      <c r="E15" s="108">
        <v>0</v>
      </c>
      <c r="F15" s="108">
        <v>0</v>
      </c>
      <c r="G15" s="108">
        <v>0</v>
      </c>
      <c r="H15" s="108">
        <v>1</v>
      </c>
      <c r="I15" s="108">
        <v>0</v>
      </c>
      <c r="J15" s="108">
        <v>0</v>
      </c>
      <c r="K15" s="108">
        <v>0</v>
      </c>
      <c r="L15" s="163"/>
    </row>
    <row r="16" spans="1:12" ht="12.6" customHeight="1" x14ac:dyDescent="0.2">
      <c r="A16" s="22" t="s">
        <v>745</v>
      </c>
      <c r="B16" s="779">
        <v>23</v>
      </c>
      <c r="C16" s="778">
        <v>4</v>
      </c>
      <c r="D16" s="778">
        <v>12</v>
      </c>
      <c r="E16" s="778">
        <v>3</v>
      </c>
      <c r="F16" s="778">
        <v>1</v>
      </c>
      <c r="G16" s="778">
        <v>0</v>
      </c>
      <c r="H16" s="778">
        <v>4</v>
      </c>
      <c r="I16" s="778">
        <v>1</v>
      </c>
      <c r="J16" s="778">
        <v>2</v>
      </c>
      <c r="K16" s="778">
        <v>0</v>
      </c>
      <c r="L16" s="163"/>
    </row>
    <row r="17" spans="1:12" ht="15.75" customHeight="1" x14ac:dyDescent="0.2">
      <c r="A17" s="572" t="s">
        <v>726</v>
      </c>
      <c r="B17" s="779">
        <v>4</v>
      </c>
      <c r="C17" s="778">
        <v>0</v>
      </c>
      <c r="D17" s="778">
        <v>0</v>
      </c>
      <c r="E17" s="778">
        <v>1</v>
      </c>
      <c r="F17" s="778">
        <v>1</v>
      </c>
      <c r="G17" s="778">
        <v>1</v>
      </c>
      <c r="H17" s="778">
        <v>0</v>
      </c>
      <c r="I17" s="778">
        <v>1</v>
      </c>
      <c r="J17" s="778">
        <v>0</v>
      </c>
      <c r="K17" s="778">
        <v>0</v>
      </c>
      <c r="L17" s="163"/>
    </row>
    <row r="18" spans="1:12" ht="15.75" customHeight="1" x14ac:dyDescent="0.2">
      <c r="A18" s="572" t="s">
        <v>469</v>
      </c>
      <c r="B18" s="779">
        <v>9</v>
      </c>
      <c r="C18" s="778">
        <v>1</v>
      </c>
      <c r="D18" s="778">
        <v>5</v>
      </c>
      <c r="E18" s="778">
        <v>0</v>
      </c>
      <c r="F18" s="778">
        <v>0</v>
      </c>
      <c r="G18" s="778">
        <v>1</v>
      </c>
      <c r="H18" s="778">
        <v>3</v>
      </c>
      <c r="I18" s="778">
        <v>0</v>
      </c>
      <c r="J18" s="778">
        <v>0</v>
      </c>
      <c r="K18" s="778">
        <v>0</v>
      </c>
      <c r="L18" s="163"/>
    </row>
    <row r="19" spans="1:12" ht="15.75" customHeight="1" x14ac:dyDescent="0.2">
      <c r="A19" s="572" t="s">
        <v>470</v>
      </c>
      <c r="B19" s="779">
        <v>1</v>
      </c>
      <c r="C19" s="778">
        <v>0</v>
      </c>
      <c r="D19" s="778">
        <v>0</v>
      </c>
      <c r="E19" s="778">
        <v>1</v>
      </c>
      <c r="F19" s="778">
        <v>0</v>
      </c>
      <c r="G19" s="778">
        <v>0</v>
      </c>
      <c r="H19" s="778">
        <v>0</v>
      </c>
      <c r="I19" s="778">
        <v>0</v>
      </c>
      <c r="J19" s="778">
        <v>0</v>
      </c>
      <c r="K19" s="778">
        <v>0</v>
      </c>
      <c r="L19" s="163"/>
    </row>
    <row r="20" spans="1:12" ht="15.75" customHeight="1" x14ac:dyDescent="0.2">
      <c r="A20" s="572" t="s">
        <v>479</v>
      </c>
      <c r="B20" s="779">
        <v>0</v>
      </c>
      <c r="C20" s="778">
        <v>0</v>
      </c>
      <c r="D20" s="778">
        <v>0</v>
      </c>
      <c r="E20" s="778">
        <v>0</v>
      </c>
      <c r="F20" s="778">
        <v>0</v>
      </c>
      <c r="G20" s="778">
        <v>0</v>
      </c>
      <c r="H20" s="778">
        <v>0</v>
      </c>
      <c r="I20" s="778">
        <v>0</v>
      </c>
      <c r="J20" s="778">
        <v>0</v>
      </c>
      <c r="K20" s="778">
        <v>0</v>
      </c>
      <c r="L20" s="163"/>
    </row>
    <row r="21" spans="1:12" ht="14.45" customHeight="1" x14ac:dyDescent="0.2">
      <c r="A21" s="22" t="s">
        <v>746</v>
      </c>
      <c r="B21" s="779">
        <v>0</v>
      </c>
      <c r="C21" s="778">
        <v>0</v>
      </c>
      <c r="D21" s="778">
        <v>0</v>
      </c>
      <c r="E21" s="778">
        <v>0</v>
      </c>
      <c r="F21" s="778">
        <v>0</v>
      </c>
      <c r="G21" s="778">
        <v>0</v>
      </c>
      <c r="H21" s="778">
        <v>0</v>
      </c>
      <c r="I21" s="778">
        <v>0</v>
      </c>
      <c r="J21" s="778">
        <v>0</v>
      </c>
      <c r="K21" s="778">
        <v>0</v>
      </c>
      <c r="L21" s="163"/>
    </row>
    <row r="22" spans="1:12" ht="15.75" customHeight="1" x14ac:dyDescent="0.2">
      <c r="A22" s="572" t="s">
        <v>731</v>
      </c>
      <c r="B22" s="779">
        <v>12</v>
      </c>
      <c r="C22" s="778">
        <v>2</v>
      </c>
      <c r="D22" s="778">
        <v>0</v>
      </c>
      <c r="E22" s="778">
        <v>3</v>
      </c>
      <c r="F22" s="778">
        <v>0</v>
      </c>
      <c r="G22" s="778">
        <v>0</v>
      </c>
      <c r="H22" s="778">
        <v>0</v>
      </c>
      <c r="I22" s="778">
        <v>3</v>
      </c>
      <c r="J22" s="778">
        <v>4</v>
      </c>
      <c r="K22" s="778">
        <v>2</v>
      </c>
      <c r="L22" s="163"/>
    </row>
    <row r="23" spans="1:12" ht="15.75" customHeight="1" x14ac:dyDescent="0.2">
      <c r="A23" s="572" t="s">
        <v>484</v>
      </c>
      <c r="B23" s="779">
        <v>43</v>
      </c>
      <c r="C23" s="778">
        <v>8</v>
      </c>
      <c r="D23" s="778">
        <v>0</v>
      </c>
      <c r="E23" s="778">
        <v>0</v>
      </c>
      <c r="F23" s="778">
        <v>1</v>
      </c>
      <c r="G23" s="778">
        <v>1</v>
      </c>
      <c r="H23" s="778">
        <v>6</v>
      </c>
      <c r="I23" s="778">
        <v>24</v>
      </c>
      <c r="J23" s="778">
        <v>7</v>
      </c>
      <c r="K23" s="778">
        <v>4</v>
      </c>
      <c r="L23" s="163"/>
    </row>
    <row r="24" spans="1:12" ht="13.15" customHeight="1" x14ac:dyDescent="0.2">
      <c r="A24" s="22" t="s">
        <v>732</v>
      </c>
      <c r="B24" s="779">
        <v>35</v>
      </c>
      <c r="C24" s="778">
        <v>8</v>
      </c>
      <c r="D24" s="778">
        <v>0</v>
      </c>
      <c r="E24" s="778">
        <v>0</v>
      </c>
      <c r="F24" s="778">
        <v>0</v>
      </c>
      <c r="G24" s="778">
        <v>0</v>
      </c>
      <c r="H24" s="778">
        <v>5</v>
      </c>
      <c r="I24" s="778">
        <v>20</v>
      </c>
      <c r="J24" s="778">
        <v>6</v>
      </c>
      <c r="K24" s="778">
        <v>4</v>
      </c>
      <c r="L24" s="163"/>
    </row>
    <row r="25" spans="1:12" ht="15.75" customHeight="1" x14ac:dyDescent="0.2">
      <c r="A25" s="22" t="s">
        <v>747</v>
      </c>
      <c r="B25" s="779">
        <v>2</v>
      </c>
      <c r="C25" s="778">
        <v>0</v>
      </c>
      <c r="D25" s="778">
        <v>0</v>
      </c>
      <c r="E25" s="778">
        <v>0</v>
      </c>
      <c r="F25" s="778">
        <v>1</v>
      </c>
      <c r="G25" s="778">
        <v>0</v>
      </c>
      <c r="H25" s="778">
        <v>0</v>
      </c>
      <c r="I25" s="778">
        <v>1</v>
      </c>
      <c r="J25" s="778">
        <v>0</v>
      </c>
      <c r="K25" s="778">
        <v>0</v>
      </c>
      <c r="L25" s="163"/>
    </row>
    <row r="26" spans="1:12" s="162" customFormat="1" ht="15.75" customHeight="1" x14ac:dyDescent="0.25">
      <c r="A26" s="572" t="s">
        <v>485</v>
      </c>
      <c r="B26" s="779">
        <v>3</v>
      </c>
      <c r="C26" s="778">
        <v>0</v>
      </c>
      <c r="D26" s="778">
        <v>0</v>
      </c>
      <c r="E26" s="778">
        <v>0</v>
      </c>
      <c r="F26" s="778">
        <v>1</v>
      </c>
      <c r="G26" s="778">
        <v>0</v>
      </c>
      <c r="H26" s="778">
        <v>1</v>
      </c>
      <c r="I26" s="778">
        <v>1</v>
      </c>
      <c r="J26" s="778">
        <v>0</v>
      </c>
      <c r="K26" s="778">
        <v>0</v>
      </c>
      <c r="L26" s="164"/>
    </row>
    <row r="27" spans="1:12" s="162" customFormat="1" ht="28.15" customHeight="1" x14ac:dyDescent="0.25">
      <c r="A27" s="572" t="s">
        <v>748</v>
      </c>
      <c r="B27" s="779">
        <v>32</v>
      </c>
      <c r="C27" s="778">
        <v>4</v>
      </c>
      <c r="D27" s="778">
        <v>11</v>
      </c>
      <c r="E27" s="778">
        <v>11</v>
      </c>
      <c r="F27" s="778">
        <v>3</v>
      </c>
      <c r="G27" s="778">
        <v>3</v>
      </c>
      <c r="H27" s="778">
        <v>3</v>
      </c>
      <c r="I27" s="778">
        <v>1</v>
      </c>
      <c r="J27" s="778">
        <v>0</v>
      </c>
      <c r="K27" s="778">
        <v>0</v>
      </c>
      <c r="L27" s="164"/>
    </row>
    <row r="28" spans="1:12" s="162" customFormat="1" ht="15.75" customHeight="1" x14ac:dyDescent="0.25">
      <c r="A28" s="22" t="s">
        <v>749</v>
      </c>
      <c r="B28" s="779">
        <v>1</v>
      </c>
      <c r="C28" s="778">
        <v>0</v>
      </c>
      <c r="D28" s="778">
        <v>0</v>
      </c>
      <c r="E28" s="778">
        <v>1</v>
      </c>
      <c r="F28" s="778">
        <v>0</v>
      </c>
      <c r="G28" s="778">
        <v>0</v>
      </c>
      <c r="H28" s="778">
        <v>0</v>
      </c>
      <c r="I28" s="778">
        <v>0</v>
      </c>
      <c r="J28" s="778">
        <v>0</v>
      </c>
      <c r="K28" s="778">
        <v>0</v>
      </c>
      <c r="L28" s="164"/>
    </row>
    <row r="29" spans="1:12" s="162" customFormat="1" ht="15.75" customHeight="1" x14ac:dyDescent="0.25">
      <c r="A29" s="22" t="s">
        <v>750</v>
      </c>
      <c r="B29" s="779">
        <v>8</v>
      </c>
      <c r="C29" s="778">
        <v>0</v>
      </c>
      <c r="D29" s="778">
        <v>3</v>
      </c>
      <c r="E29" s="778">
        <v>2</v>
      </c>
      <c r="F29" s="778">
        <v>2</v>
      </c>
      <c r="G29" s="778">
        <v>0</v>
      </c>
      <c r="H29" s="778">
        <v>1</v>
      </c>
      <c r="I29" s="778">
        <v>0</v>
      </c>
      <c r="J29" s="778">
        <v>0</v>
      </c>
      <c r="K29" s="778">
        <v>0</v>
      </c>
      <c r="L29" s="164"/>
    </row>
    <row r="30" spans="1:12" s="162" customFormat="1" ht="15.75" customHeight="1" x14ac:dyDescent="0.25">
      <c r="A30" s="22" t="s">
        <v>751</v>
      </c>
      <c r="B30" s="779">
        <v>9</v>
      </c>
      <c r="C30" s="778">
        <v>1</v>
      </c>
      <c r="D30" s="778">
        <v>5</v>
      </c>
      <c r="E30" s="778">
        <v>2</v>
      </c>
      <c r="F30" s="778">
        <v>0</v>
      </c>
      <c r="G30" s="778">
        <v>0</v>
      </c>
      <c r="H30" s="778">
        <v>1</v>
      </c>
      <c r="I30" s="778">
        <v>1</v>
      </c>
      <c r="J30" s="778">
        <v>0</v>
      </c>
      <c r="K30" s="778">
        <v>0</v>
      </c>
      <c r="L30" s="164"/>
    </row>
    <row r="31" spans="1:12" s="162" customFormat="1" ht="15.75" customHeight="1" x14ac:dyDescent="0.25">
      <c r="A31" s="572" t="s">
        <v>496</v>
      </c>
      <c r="B31" s="779">
        <v>0</v>
      </c>
      <c r="C31" s="778">
        <v>0</v>
      </c>
      <c r="D31" s="778">
        <v>0</v>
      </c>
      <c r="E31" s="778">
        <v>0</v>
      </c>
      <c r="F31" s="778">
        <v>0</v>
      </c>
      <c r="G31" s="778">
        <v>0</v>
      </c>
      <c r="H31" s="778">
        <v>0</v>
      </c>
      <c r="I31" s="778">
        <v>0</v>
      </c>
      <c r="J31" s="778">
        <v>0</v>
      </c>
      <c r="K31" s="778">
        <v>0</v>
      </c>
      <c r="L31" s="164"/>
    </row>
    <row r="32" spans="1:12" s="162" customFormat="1" ht="15.75" customHeight="1" x14ac:dyDescent="0.25">
      <c r="A32" s="572" t="s">
        <v>752</v>
      </c>
      <c r="B32" s="779">
        <v>2</v>
      </c>
      <c r="C32" s="778">
        <v>1</v>
      </c>
      <c r="D32" s="778">
        <v>0</v>
      </c>
      <c r="E32" s="778">
        <v>1</v>
      </c>
      <c r="F32" s="778">
        <v>0</v>
      </c>
      <c r="G32" s="778">
        <v>0</v>
      </c>
      <c r="H32" s="778">
        <v>1</v>
      </c>
      <c r="I32" s="778">
        <v>0</v>
      </c>
      <c r="J32" s="778">
        <v>0</v>
      </c>
      <c r="K32" s="778">
        <v>0</v>
      </c>
      <c r="L32" s="164"/>
    </row>
    <row r="33" spans="1:12" s="162" customFormat="1" ht="15.75" customHeight="1" x14ac:dyDescent="0.2">
      <c r="A33" s="572" t="s">
        <v>753</v>
      </c>
      <c r="B33" s="779">
        <v>22</v>
      </c>
      <c r="C33" s="778">
        <v>5</v>
      </c>
      <c r="D33" s="778">
        <v>3</v>
      </c>
      <c r="E33" s="778">
        <v>0</v>
      </c>
      <c r="F33" s="778">
        <v>7</v>
      </c>
      <c r="G33" s="778">
        <v>7</v>
      </c>
      <c r="H33" s="778">
        <v>4</v>
      </c>
      <c r="I33" s="778">
        <v>0</v>
      </c>
      <c r="J33" s="778">
        <v>1</v>
      </c>
      <c r="K33" s="778">
        <v>0</v>
      </c>
    </row>
    <row r="34" spans="1:12" s="162" customFormat="1" x14ac:dyDescent="0.2">
      <c r="K34" s="165"/>
    </row>
    <row r="35" spans="1:12" s="162" customFormat="1" x14ac:dyDescent="0.2">
      <c r="K35" s="165"/>
    </row>
    <row r="36" spans="1:12" s="162" customFormat="1" x14ac:dyDescent="0.2">
      <c r="K36" s="165"/>
    </row>
    <row r="37" spans="1:12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x14ac:dyDescent="0.2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x14ac:dyDescent="0.2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x14ac:dyDescent="0.2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x14ac:dyDescent="0.2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x14ac:dyDescent="0.2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</sheetData>
  <mergeCells count="10">
    <mergeCell ref="A1:K1"/>
    <mergeCell ref="A2:K2"/>
    <mergeCell ref="A3:A5"/>
    <mergeCell ref="B3:B5"/>
    <mergeCell ref="C3:C5"/>
    <mergeCell ref="D3:K3"/>
    <mergeCell ref="D4:E4"/>
    <mergeCell ref="F4:G4"/>
    <mergeCell ref="H4:I4"/>
    <mergeCell ref="J4:K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P36"/>
  <sheetViews>
    <sheetView zoomScaleNormal="100" workbookViewId="0">
      <selection activeCell="E15" sqref="E15"/>
    </sheetView>
  </sheetViews>
  <sheetFormatPr defaultRowHeight="12.75" x14ac:dyDescent="0.2"/>
  <cols>
    <col min="1" max="1" width="33.42578125" customWidth="1"/>
    <col min="2" max="10" width="10.7109375" customWidth="1"/>
  </cols>
  <sheetData>
    <row r="1" spans="1:16" ht="13.9" customHeight="1" x14ac:dyDescent="0.2">
      <c r="A1" s="1342" t="s">
        <v>1574</v>
      </c>
      <c r="B1" s="1342"/>
      <c r="C1" s="1342"/>
      <c r="D1" s="1342"/>
      <c r="E1" s="1342"/>
      <c r="F1" s="1342"/>
      <c r="G1" s="1342"/>
      <c r="H1" s="1342"/>
      <c r="I1" s="1342"/>
      <c r="J1" s="1342"/>
    </row>
    <row r="2" spans="1:16" ht="14.25" customHeight="1" x14ac:dyDescent="0.2">
      <c r="A2" s="1364" t="s">
        <v>1575</v>
      </c>
      <c r="B2" s="1364"/>
      <c r="C2" s="1364"/>
      <c r="D2" s="1364"/>
      <c r="E2" s="1364"/>
      <c r="F2" s="1364"/>
      <c r="G2" s="1364"/>
      <c r="H2" s="1364"/>
      <c r="I2" s="1364"/>
      <c r="J2" s="1364"/>
    </row>
    <row r="3" spans="1:16" ht="14.45" customHeight="1" x14ac:dyDescent="0.2">
      <c r="A3" s="1358" t="s">
        <v>754</v>
      </c>
      <c r="B3" s="1372" t="s">
        <v>1832</v>
      </c>
      <c r="C3" s="1373"/>
      <c r="D3" s="1373"/>
      <c r="E3" s="1373"/>
      <c r="F3" s="1373"/>
      <c r="G3" s="1373"/>
      <c r="H3" s="1373"/>
      <c r="I3" s="1373"/>
      <c r="J3" s="1374"/>
    </row>
    <row r="4" spans="1:16" ht="12.6" customHeight="1" x14ac:dyDescent="0.2">
      <c r="A4" s="1469"/>
      <c r="B4" s="1500" t="s">
        <v>755</v>
      </c>
      <c r="C4" s="1502" t="s">
        <v>188</v>
      </c>
      <c r="D4" s="1503"/>
      <c r="E4" s="1504" t="s">
        <v>756</v>
      </c>
      <c r="F4" s="1502" t="s">
        <v>188</v>
      </c>
      <c r="G4" s="1503"/>
      <c r="H4" s="1500" t="s">
        <v>702</v>
      </c>
      <c r="I4" s="1502" t="s">
        <v>188</v>
      </c>
      <c r="J4" s="1503"/>
    </row>
    <row r="5" spans="1:16" ht="19.899999999999999" customHeight="1" x14ac:dyDescent="0.2">
      <c r="A5" s="1359"/>
      <c r="B5" s="1501"/>
      <c r="C5" s="620" t="s">
        <v>698</v>
      </c>
      <c r="D5" s="620" t="s">
        <v>699</v>
      </c>
      <c r="E5" s="1505"/>
      <c r="F5" s="620" t="s">
        <v>698</v>
      </c>
      <c r="G5" s="620" t="s">
        <v>699</v>
      </c>
      <c r="H5" s="1506"/>
      <c r="I5" s="620" t="s">
        <v>698</v>
      </c>
      <c r="J5" s="620" t="s">
        <v>699</v>
      </c>
    </row>
    <row r="6" spans="1:16" ht="15" customHeight="1" x14ac:dyDescent="0.2">
      <c r="A6" s="98" t="s">
        <v>618</v>
      </c>
      <c r="B6" s="781">
        <v>3848</v>
      </c>
      <c r="C6" s="781">
        <v>3085</v>
      </c>
      <c r="D6" s="781">
        <v>763</v>
      </c>
      <c r="E6" s="994">
        <v>100</v>
      </c>
      <c r="F6" s="995">
        <f>C6*100/B6</f>
        <v>80.171517671517677</v>
      </c>
      <c r="G6" s="995">
        <f>D6*100/B6</f>
        <v>19.828482328482327</v>
      </c>
      <c r="H6" s="996">
        <f>B6*10000/831609</f>
        <v>46.271745495779868</v>
      </c>
      <c r="I6" s="996">
        <f>C6*10000/638233</f>
        <v>48.336579274340252</v>
      </c>
      <c r="J6" s="996">
        <f>D6*10000/193376</f>
        <v>39.456809531689558</v>
      </c>
      <c r="L6" s="167"/>
      <c r="M6" s="167"/>
      <c r="N6" s="167"/>
      <c r="O6" s="167"/>
      <c r="P6" s="167"/>
    </row>
    <row r="7" spans="1:16" ht="13.9" customHeight="1" x14ac:dyDescent="0.2">
      <c r="A7" s="22" t="s">
        <v>757</v>
      </c>
      <c r="B7" s="781">
        <v>27</v>
      </c>
      <c r="C7" s="782">
        <v>19</v>
      </c>
      <c r="D7" s="782">
        <v>8</v>
      </c>
      <c r="E7" s="996">
        <f>ROUND(B7*100/3848,1)</f>
        <v>0.7</v>
      </c>
      <c r="F7" s="997">
        <f t="shared" ref="F7:F36" si="0">C7*100/B7</f>
        <v>70.370370370370367</v>
      </c>
      <c r="G7" s="997">
        <f t="shared" ref="G7:G36" si="1">D7*100/B7</f>
        <v>29.62962962962963</v>
      </c>
      <c r="H7" s="996">
        <f t="shared" ref="H7:H36" si="2">B7*10000/831609</f>
        <v>0.32467181091113734</v>
      </c>
      <c r="I7" s="998">
        <f t="shared" ref="I7:I36" si="3">C7*10000/638233</f>
        <v>0.29769692259723329</v>
      </c>
      <c r="J7" s="998">
        <f t="shared" ref="J7:J36" si="4">D7*10000/193376</f>
        <v>0.41370180373986432</v>
      </c>
      <c r="K7" s="167"/>
      <c r="L7" s="167"/>
      <c r="M7" s="167"/>
      <c r="N7" s="167"/>
      <c r="O7" s="167"/>
      <c r="P7" s="167"/>
    </row>
    <row r="8" spans="1:16" ht="15.75" customHeight="1" x14ac:dyDescent="0.2">
      <c r="A8" s="169" t="s">
        <v>758</v>
      </c>
      <c r="B8" s="781">
        <v>24</v>
      </c>
      <c r="C8" s="782">
        <v>17</v>
      </c>
      <c r="D8" s="782">
        <v>7</v>
      </c>
      <c r="E8" s="996">
        <f t="shared" ref="E8:E36" si="5">ROUND(B8*100/3848,1)</f>
        <v>0.6</v>
      </c>
      <c r="F8" s="997">
        <f t="shared" si="0"/>
        <v>70.833333333333329</v>
      </c>
      <c r="G8" s="997">
        <f t="shared" si="1"/>
        <v>29.166666666666668</v>
      </c>
      <c r="H8" s="996">
        <f t="shared" si="2"/>
        <v>0.28859716525434431</v>
      </c>
      <c r="I8" s="998">
        <f t="shared" si="3"/>
        <v>0.26636040442910347</v>
      </c>
      <c r="J8" s="998">
        <f t="shared" si="4"/>
        <v>0.36198907827238125</v>
      </c>
      <c r="K8" s="167"/>
      <c r="L8" s="167"/>
      <c r="M8" s="167"/>
      <c r="N8" s="167"/>
      <c r="O8" s="167"/>
      <c r="P8" s="167"/>
    </row>
    <row r="9" spans="1:16" ht="27.6" customHeight="1" x14ac:dyDescent="0.2">
      <c r="A9" s="170" t="s">
        <v>721</v>
      </c>
      <c r="B9" s="781">
        <v>39</v>
      </c>
      <c r="C9" s="782">
        <v>28</v>
      </c>
      <c r="D9" s="782">
        <v>11</v>
      </c>
      <c r="E9" s="996">
        <f t="shared" si="5"/>
        <v>1</v>
      </c>
      <c r="F9" s="997">
        <f t="shared" si="0"/>
        <v>71.794871794871796</v>
      </c>
      <c r="G9" s="997">
        <f t="shared" si="1"/>
        <v>28.205128205128204</v>
      </c>
      <c r="H9" s="996">
        <f t="shared" si="2"/>
        <v>0.46897039353830949</v>
      </c>
      <c r="I9" s="998">
        <f t="shared" si="3"/>
        <v>0.43871125435381747</v>
      </c>
      <c r="J9" s="998">
        <f t="shared" si="4"/>
        <v>0.56883998014231341</v>
      </c>
      <c r="K9" s="167"/>
      <c r="L9" s="167"/>
      <c r="M9" s="167"/>
      <c r="N9" s="167"/>
      <c r="O9" s="167"/>
      <c r="P9" s="167"/>
    </row>
    <row r="10" spans="1:16" ht="15.6" customHeight="1" x14ac:dyDescent="0.2">
      <c r="A10" s="22" t="s">
        <v>759</v>
      </c>
      <c r="B10" s="781">
        <v>1525</v>
      </c>
      <c r="C10" s="782">
        <v>1239</v>
      </c>
      <c r="D10" s="782">
        <v>286</v>
      </c>
      <c r="E10" s="996">
        <f t="shared" si="5"/>
        <v>39.6</v>
      </c>
      <c r="F10" s="997">
        <f t="shared" si="0"/>
        <v>81.245901639344268</v>
      </c>
      <c r="G10" s="997">
        <f t="shared" si="1"/>
        <v>18.754098360655739</v>
      </c>
      <c r="H10" s="996">
        <f t="shared" si="2"/>
        <v>18.337944875536461</v>
      </c>
      <c r="I10" s="998">
        <f t="shared" si="3"/>
        <v>19.412973005156424</v>
      </c>
      <c r="J10" s="998">
        <f t="shared" si="4"/>
        <v>14.789839483700149</v>
      </c>
      <c r="K10" s="167"/>
      <c r="L10" s="167"/>
      <c r="M10" s="167"/>
      <c r="N10" s="167"/>
      <c r="O10" s="167"/>
      <c r="P10" s="167"/>
    </row>
    <row r="11" spans="1:16" ht="15.6" customHeight="1" x14ac:dyDescent="0.2">
      <c r="A11" s="22" t="s">
        <v>458</v>
      </c>
      <c r="B11" s="781">
        <v>79</v>
      </c>
      <c r="C11" s="782">
        <v>65</v>
      </c>
      <c r="D11" s="782">
        <v>14</v>
      </c>
      <c r="E11" s="996">
        <f t="shared" si="5"/>
        <v>2.1</v>
      </c>
      <c r="F11" s="997">
        <f t="shared" si="0"/>
        <v>82.278481012658233</v>
      </c>
      <c r="G11" s="997">
        <f t="shared" si="1"/>
        <v>17.721518987341771</v>
      </c>
      <c r="H11" s="996">
        <f t="shared" si="2"/>
        <v>0.94996566896221657</v>
      </c>
      <c r="I11" s="998">
        <f t="shared" si="3"/>
        <v>1.0184368404642192</v>
      </c>
      <c r="J11" s="998">
        <f t="shared" si="4"/>
        <v>0.7239781565447625</v>
      </c>
      <c r="K11" s="167"/>
      <c r="L11" s="167"/>
      <c r="M11" s="167"/>
      <c r="N11" s="167"/>
      <c r="O11" s="167"/>
      <c r="P11" s="167"/>
    </row>
    <row r="12" spans="1:16" ht="13.9" customHeight="1" x14ac:dyDescent="0.2">
      <c r="A12" s="169" t="s">
        <v>760</v>
      </c>
      <c r="B12" s="783">
        <v>77</v>
      </c>
      <c r="C12" s="782">
        <v>63</v>
      </c>
      <c r="D12" s="784">
        <v>14</v>
      </c>
      <c r="E12" s="996">
        <f t="shared" si="5"/>
        <v>2</v>
      </c>
      <c r="F12" s="997">
        <f t="shared" si="0"/>
        <v>81.818181818181813</v>
      </c>
      <c r="G12" s="997">
        <f t="shared" si="1"/>
        <v>18.181818181818183</v>
      </c>
      <c r="H12" s="996">
        <f t="shared" si="2"/>
        <v>0.92591590519102129</v>
      </c>
      <c r="I12" s="998">
        <f t="shared" si="3"/>
        <v>0.98710032229608935</v>
      </c>
      <c r="J12" s="998">
        <f t="shared" si="4"/>
        <v>0.7239781565447625</v>
      </c>
      <c r="K12" s="167"/>
      <c r="L12" s="167"/>
      <c r="M12" s="167"/>
      <c r="N12" s="167"/>
      <c r="O12" s="167"/>
      <c r="P12" s="167"/>
    </row>
    <row r="13" spans="1:16" ht="15.6" customHeight="1" x14ac:dyDescent="0.2">
      <c r="A13" s="22" t="s">
        <v>463</v>
      </c>
      <c r="B13" s="781">
        <v>180</v>
      </c>
      <c r="C13" s="782">
        <v>149</v>
      </c>
      <c r="D13" s="782">
        <v>31</v>
      </c>
      <c r="E13" s="996">
        <f t="shared" si="5"/>
        <v>4.7</v>
      </c>
      <c r="F13" s="997">
        <f t="shared" si="0"/>
        <v>82.777777777777771</v>
      </c>
      <c r="G13" s="997">
        <f t="shared" si="1"/>
        <v>17.222222222222221</v>
      </c>
      <c r="H13" s="996">
        <f t="shared" si="2"/>
        <v>2.1644787394075822</v>
      </c>
      <c r="I13" s="998">
        <f t="shared" si="3"/>
        <v>2.3345706035256715</v>
      </c>
      <c r="J13" s="998">
        <f t="shared" si="4"/>
        <v>1.6030944894919741</v>
      </c>
      <c r="K13" s="167"/>
      <c r="L13" s="167"/>
      <c r="M13" s="167"/>
      <c r="N13" s="167"/>
      <c r="O13" s="167"/>
      <c r="P13" s="167"/>
    </row>
    <row r="14" spans="1:16" ht="10.9" customHeight="1" x14ac:dyDescent="0.2">
      <c r="A14" s="169" t="s">
        <v>761</v>
      </c>
      <c r="B14" s="783">
        <v>26</v>
      </c>
      <c r="C14" s="782">
        <v>21</v>
      </c>
      <c r="D14" s="784">
        <v>5</v>
      </c>
      <c r="E14" s="996">
        <f t="shared" si="5"/>
        <v>0.7</v>
      </c>
      <c r="F14" s="997">
        <f t="shared" si="0"/>
        <v>80.769230769230774</v>
      </c>
      <c r="G14" s="997">
        <f t="shared" si="1"/>
        <v>19.23076923076923</v>
      </c>
      <c r="H14" s="996">
        <f t="shared" si="2"/>
        <v>0.31264692902553964</v>
      </c>
      <c r="I14" s="998">
        <f t="shared" si="3"/>
        <v>0.32903344076536312</v>
      </c>
      <c r="J14" s="998">
        <f t="shared" si="4"/>
        <v>0.25856362733741517</v>
      </c>
      <c r="K14" s="167"/>
      <c r="L14" s="167"/>
      <c r="M14" s="167"/>
      <c r="N14" s="167"/>
      <c r="O14" s="167"/>
      <c r="P14" s="167"/>
    </row>
    <row r="15" spans="1:16" ht="15.6" customHeight="1" x14ac:dyDescent="0.2">
      <c r="A15" s="22" t="s">
        <v>762</v>
      </c>
      <c r="B15" s="781">
        <v>221</v>
      </c>
      <c r="C15" s="782">
        <v>170</v>
      </c>
      <c r="D15" s="782">
        <v>51</v>
      </c>
      <c r="E15" s="996">
        <f t="shared" si="5"/>
        <v>5.7</v>
      </c>
      <c r="F15" s="997">
        <f t="shared" si="0"/>
        <v>76.92307692307692</v>
      </c>
      <c r="G15" s="997">
        <f t="shared" si="1"/>
        <v>23.076923076923077</v>
      </c>
      <c r="H15" s="996">
        <f t="shared" si="2"/>
        <v>2.6574988967170872</v>
      </c>
      <c r="I15" s="998">
        <f t="shared" si="3"/>
        <v>2.6636040442910347</v>
      </c>
      <c r="J15" s="998">
        <f t="shared" si="4"/>
        <v>2.637348998841635</v>
      </c>
      <c r="K15" s="167"/>
      <c r="L15" s="167"/>
      <c r="M15" s="167"/>
      <c r="N15" s="167"/>
      <c r="O15" s="167"/>
      <c r="P15" s="167"/>
    </row>
    <row r="16" spans="1:16" ht="15.6" customHeight="1" x14ac:dyDescent="0.2">
      <c r="A16" s="22" t="s">
        <v>763</v>
      </c>
      <c r="B16" s="781">
        <v>126</v>
      </c>
      <c r="C16" s="782">
        <v>110</v>
      </c>
      <c r="D16" s="782">
        <v>16</v>
      </c>
      <c r="E16" s="996">
        <f t="shared" si="5"/>
        <v>3.3</v>
      </c>
      <c r="F16" s="997">
        <f t="shared" si="0"/>
        <v>87.301587301587304</v>
      </c>
      <c r="G16" s="997">
        <f t="shared" si="1"/>
        <v>12.698412698412698</v>
      </c>
      <c r="H16" s="996">
        <f t="shared" si="2"/>
        <v>1.5151351175853076</v>
      </c>
      <c r="I16" s="998">
        <f t="shared" si="3"/>
        <v>1.7235084992471401</v>
      </c>
      <c r="J16" s="998">
        <f t="shared" si="4"/>
        <v>0.82740360747972863</v>
      </c>
      <c r="K16" s="167"/>
      <c r="L16" s="167"/>
      <c r="M16" s="167"/>
      <c r="N16" s="167"/>
      <c r="O16" s="167"/>
      <c r="P16" s="167"/>
    </row>
    <row r="17" spans="1:16" ht="15.6" customHeight="1" x14ac:dyDescent="0.2">
      <c r="A17" s="22" t="s">
        <v>764</v>
      </c>
      <c r="B17" s="781">
        <v>272</v>
      </c>
      <c r="C17" s="782">
        <v>226</v>
      </c>
      <c r="D17" s="782">
        <v>46</v>
      </c>
      <c r="E17" s="996">
        <f t="shared" si="5"/>
        <v>7.1</v>
      </c>
      <c r="F17" s="997">
        <f t="shared" si="0"/>
        <v>83.088235294117652</v>
      </c>
      <c r="G17" s="997">
        <f t="shared" si="1"/>
        <v>16.911764705882351</v>
      </c>
      <c r="H17" s="996">
        <f t="shared" si="2"/>
        <v>3.2707678728825686</v>
      </c>
      <c r="I17" s="998">
        <f t="shared" si="3"/>
        <v>3.54102655299867</v>
      </c>
      <c r="J17" s="998">
        <f t="shared" si="4"/>
        <v>2.3787853715042195</v>
      </c>
      <c r="K17" s="167"/>
      <c r="L17" s="167"/>
      <c r="M17" s="167"/>
      <c r="N17" s="167"/>
      <c r="O17" s="167"/>
      <c r="P17" s="167"/>
    </row>
    <row r="18" spans="1:16" ht="15.6" customHeight="1" x14ac:dyDescent="0.2">
      <c r="A18" s="22" t="s">
        <v>470</v>
      </c>
      <c r="B18" s="781">
        <v>657</v>
      </c>
      <c r="C18" s="782">
        <v>520</v>
      </c>
      <c r="D18" s="782">
        <v>137</v>
      </c>
      <c r="E18" s="996">
        <f t="shared" si="5"/>
        <v>17.100000000000001</v>
      </c>
      <c r="F18" s="997">
        <f t="shared" si="0"/>
        <v>79.147640791476405</v>
      </c>
      <c r="G18" s="997">
        <f t="shared" si="1"/>
        <v>20.852359208523591</v>
      </c>
      <c r="H18" s="996">
        <f t="shared" si="2"/>
        <v>7.9003473988376749</v>
      </c>
      <c r="I18" s="998">
        <f t="shared" si="3"/>
        <v>8.1474947237137538</v>
      </c>
      <c r="J18" s="998">
        <f t="shared" si="4"/>
        <v>7.0846433890451763</v>
      </c>
      <c r="K18" s="167"/>
      <c r="L18" s="167"/>
      <c r="M18" s="167"/>
      <c r="N18" s="167"/>
      <c r="O18" s="167"/>
      <c r="P18" s="167"/>
    </row>
    <row r="19" spans="1:16" ht="12.6" customHeight="1" x14ac:dyDescent="0.2">
      <c r="A19" s="169" t="s">
        <v>765</v>
      </c>
      <c r="B19" s="783">
        <v>6</v>
      </c>
      <c r="C19" s="782">
        <v>6</v>
      </c>
      <c r="D19" s="784">
        <v>0</v>
      </c>
      <c r="E19" s="996">
        <f t="shared" si="5"/>
        <v>0.2</v>
      </c>
      <c r="F19" s="997">
        <f t="shared" si="0"/>
        <v>100</v>
      </c>
      <c r="G19" s="997">
        <f t="shared" si="1"/>
        <v>0</v>
      </c>
      <c r="H19" s="996">
        <f t="shared" si="2"/>
        <v>7.2149291313586078E-2</v>
      </c>
      <c r="I19" s="998">
        <f t="shared" si="3"/>
        <v>9.4009554504389456E-2</v>
      </c>
      <c r="J19" s="998">
        <f t="shared" si="4"/>
        <v>0</v>
      </c>
      <c r="K19" s="167"/>
      <c r="L19" s="167"/>
      <c r="M19" s="167"/>
      <c r="N19" s="167"/>
      <c r="O19" s="167"/>
      <c r="P19" s="167"/>
    </row>
    <row r="20" spans="1:16" ht="24" customHeight="1" x14ac:dyDescent="0.2">
      <c r="A20" s="169" t="s">
        <v>766</v>
      </c>
      <c r="B20" s="783">
        <v>7</v>
      </c>
      <c r="C20" s="782">
        <v>6</v>
      </c>
      <c r="D20" s="784">
        <v>1</v>
      </c>
      <c r="E20" s="996">
        <f t="shared" si="5"/>
        <v>0.2</v>
      </c>
      <c r="F20" s="997">
        <f t="shared" si="0"/>
        <v>85.714285714285708</v>
      </c>
      <c r="G20" s="997">
        <f t="shared" si="1"/>
        <v>14.285714285714286</v>
      </c>
      <c r="H20" s="996">
        <f t="shared" si="2"/>
        <v>8.4174173199183758E-2</v>
      </c>
      <c r="I20" s="998">
        <f t="shared" si="3"/>
        <v>9.4009554504389456E-2</v>
      </c>
      <c r="J20" s="998">
        <f t="shared" si="4"/>
        <v>5.1712725467483039E-2</v>
      </c>
      <c r="K20" s="167"/>
      <c r="L20" s="167"/>
      <c r="M20" s="167"/>
      <c r="N20" s="167"/>
      <c r="O20" s="167"/>
      <c r="P20" s="167"/>
    </row>
    <row r="21" spans="1:16" ht="14.45" customHeight="1" x14ac:dyDescent="0.2">
      <c r="A21" s="171" t="s">
        <v>767</v>
      </c>
      <c r="B21" s="783">
        <v>223</v>
      </c>
      <c r="C21" s="782">
        <v>171</v>
      </c>
      <c r="D21" s="784">
        <v>52</v>
      </c>
      <c r="E21" s="996">
        <f t="shared" si="5"/>
        <v>5.8</v>
      </c>
      <c r="F21" s="997">
        <f t="shared" si="0"/>
        <v>76.681614349775785</v>
      </c>
      <c r="G21" s="997">
        <f t="shared" si="1"/>
        <v>23.318385650224215</v>
      </c>
      <c r="H21" s="996">
        <f t="shared" si="2"/>
        <v>2.6815486604882826</v>
      </c>
      <c r="I21" s="998">
        <f t="shared" si="3"/>
        <v>2.6792723033750998</v>
      </c>
      <c r="J21" s="998">
        <f t="shared" si="4"/>
        <v>2.6890617243091182</v>
      </c>
      <c r="K21" s="167"/>
      <c r="L21" s="167"/>
      <c r="M21" s="167"/>
      <c r="N21" s="167"/>
      <c r="O21" s="167"/>
      <c r="P21" s="167"/>
    </row>
    <row r="22" spans="1:16" ht="14.45" customHeight="1" x14ac:dyDescent="0.2">
      <c r="A22" s="171" t="s">
        <v>768</v>
      </c>
      <c r="B22" s="783">
        <v>268</v>
      </c>
      <c r="C22" s="782">
        <v>208</v>
      </c>
      <c r="D22" s="784">
        <v>60</v>
      </c>
      <c r="E22" s="996">
        <f t="shared" si="5"/>
        <v>7</v>
      </c>
      <c r="F22" s="997">
        <f t="shared" si="0"/>
        <v>77.611940298507463</v>
      </c>
      <c r="G22" s="997">
        <f t="shared" si="1"/>
        <v>22.388059701492537</v>
      </c>
      <c r="H22" s="996">
        <f t="shared" si="2"/>
        <v>3.2226683453401779</v>
      </c>
      <c r="I22" s="998">
        <f t="shared" si="3"/>
        <v>3.2589978894855012</v>
      </c>
      <c r="J22" s="998">
        <f t="shared" si="4"/>
        <v>3.1027635280489823</v>
      </c>
      <c r="K22" s="167"/>
      <c r="L22" s="167"/>
      <c r="M22" s="167"/>
      <c r="N22" s="167"/>
      <c r="O22" s="167"/>
      <c r="P22" s="167"/>
    </row>
    <row r="23" spans="1:16" ht="15.6" customHeight="1" x14ac:dyDescent="0.2">
      <c r="A23" s="22" t="s">
        <v>769</v>
      </c>
      <c r="B23" s="781">
        <v>41</v>
      </c>
      <c r="C23" s="782">
        <v>29</v>
      </c>
      <c r="D23" s="782">
        <v>12</v>
      </c>
      <c r="E23" s="996">
        <f t="shared" si="5"/>
        <v>1.1000000000000001</v>
      </c>
      <c r="F23" s="997">
        <f t="shared" si="0"/>
        <v>70.731707317073173</v>
      </c>
      <c r="G23" s="997">
        <f t="shared" si="1"/>
        <v>29.26829268292683</v>
      </c>
      <c r="H23" s="996">
        <f t="shared" si="2"/>
        <v>0.49302015730950483</v>
      </c>
      <c r="I23" s="998">
        <f t="shared" si="3"/>
        <v>0.45437951343788241</v>
      </c>
      <c r="J23" s="998">
        <f t="shared" si="4"/>
        <v>0.62055270560979647</v>
      </c>
      <c r="K23" s="167"/>
      <c r="L23" s="167"/>
      <c r="M23" s="167"/>
      <c r="N23" s="167"/>
      <c r="O23" s="167"/>
      <c r="P23" s="167"/>
    </row>
    <row r="24" spans="1:16" ht="15.6" customHeight="1" x14ac:dyDescent="0.2">
      <c r="A24" s="22" t="s">
        <v>770</v>
      </c>
      <c r="B24" s="781">
        <v>87</v>
      </c>
      <c r="C24" s="782">
        <v>68</v>
      </c>
      <c r="D24" s="782">
        <v>19</v>
      </c>
      <c r="E24" s="996">
        <f t="shared" si="5"/>
        <v>2.2999999999999998</v>
      </c>
      <c r="F24" s="997">
        <f t="shared" si="0"/>
        <v>78.160919540229884</v>
      </c>
      <c r="G24" s="997">
        <f t="shared" si="1"/>
        <v>21.839080459770116</v>
      </c>
      <c r="H24" s="996">
        <f t="shared" si="2"/>
        <v>1.046164724046998</v>
      </c>
      <c r="I24" s="998">
        <f t="shared" si="3"/>
        <v>1.0654416177164139</v>
      </c>
      <c r="J24" s="998">
        <f t="shared" si="4"/>
        <v>0.98254178388217772</v>
      </c>
      <c r="K24" s="167"/>
      <c r="L24" s="167"/>
      <c r="M24" s="167"/>
      <c r="N24" s="167"/>
      <c r="O24" s="167"/>
      <c r="P24" s="167"/>
    </row>
    <row r="25" spans="1:16" ht="15.6" customHeight="1" x14ac:dyDescent="0.2">
      <c r="A25" s="22" t="s">
        <v>771</v>
      </c>
      <c r="B25" s="781">
        <v>237</v>
      </c>
      <c r="C25" s="782">
        <v>197</v>
      </c>
      <c r="D25" s="782">
        <v>40</v>
      </c>
      <c r="E25" s="996">
        <f t="shared" si="5"/>
        <v>6.2</v>
      </c>
      <c r="F25" s="997">
        <f t="shared" si="0"/>
        <v>83.122362869198312</v>
      </c>
      <c r="G25" s="997">
        <f t="shared" si="1"/>
        <v>16.877637130801688</v>
      </c>
      <c r="H25" s="996">
        <f t="shared" si="2"/>
        <v>2.8498970068866498</v>
      </c>
      <c r="I25" s="998">
        <f t="shared" si="3"/>
        <v>3.0866470395607872</v>
      </c>
      <c r="J25" s="998">
        <f t="shared" si="4"/>
        <v>2.0685090186993214</v>
      </c>
      <c r="K25" s="167"/>
      <c r="L25" s="167"/>
      <c r="M25" s="167"/>
      <c r="N25" s="167"/>
      <c r="O25" s="167"/>
      <c r="P25" s="167"/>
    </row>
    <row r="26" spans="1:16" ht="11.45" customHeight="1" x14ac:dyDescent="0.2">
      <c r="A26" s="169" t="s">
        <v>772</v>
      </c>
      <c r="B26" s="783">
        <v>50</v>
      </c>
      <c r="C26" s="782">
        <v>43</v>
      </c>
      <c r="D26" s="784">
        <v>7</v>
      </c>
      <c r="E26" s="996">
        <f t="shared" si="5"/>
        <v>1.3</v>
      </c>
      <c r="F26" s="997">
        <f t="shared" si="0"/>
        <v>86</v>
      </c>
      <c r="G26" s="997">
        <f t="shared" si="1"/>
        <v>14</v>
      </c>
      <c r="H26" s="996">
        <f t="shared" si="2"/>
        <v>0.6012440942798839</v>
      </c>
      <c r="I26" s="998">
        <f t="shared" si="3"/>
        <v>0.67373514061479112</v>
      </c>
      <c r="J26" s="998">
        <f t="shared" si="4"/>
        <v>0.36198907827238125</v>
      </c>
      <c r="K26" s="167"/>
      <c r="L26" s="167"/>
      <c r="M26" s="167"/>
      <c r="N26" s="167"/>
      <c r="O26" s="167"/>
      <c r="P26" s="167"/>
    </row>
    <row r="27" spans="1:16" ht="15.6" customHeight="1" x14ac:dyDescent="0.2">
      <c r="A27" s="22" t="s">
        <v>485</v>
      </c>
      <c r="B27" s="781">
        <v>59</v>
      </c>
      <c r="C27" s="782">
        <v>50</v>
      </c>
      <c r="D27" s="782">
        <v>9</v>
      </c>
      <c r="E27" s="996">
        <f t="shared" si="5"/>
        <v>1.5</v>
      </c>
      <c r="F27" s="997">
        <f t="shared" si="0"/>
        <v>84.745762711864401</v>
      </c>
      <c r="G27" s="997">
        <f t="shared" si="1"/>
        <v>15.254237288135593</v>
      </c>
      <c r="H27" s="996">
        <f t="shared" si="2"/>
        <v>0.70946803125026303</v>
      </c>
      <c r="I27" s="998">
        <f t="shared" si="3"/>
        <v>0.78341295420324553</v>
      </c>
      <c r="J27" s="998">
        <f t="shared" si="4"/>
        <v>0.46541452920734733</v>
      </c>
      <c r="K27" s="167"/>
      <c r="L27" s="167"/>
      <c r="M27" s="167"/>
      <c r="N27" s="167"/>
      <c r="O27" s="167"/>
      <c r="P27" s="167"/>
    </row>
    <row r="28" spans="1:16" ht="15.6" customHeight="1" x14ac:dyDescent="0.2">
      <c r="A28" s="22" t="s">
        <v>773</v>
      </c>
      <c r="B28" s="781">
        <v>198</v>
      </c>
      <c r="C28" s="782">
        <v>144</v>
      </c>
      <c r="D28" s="782">
        <v>54</v>
      </c>
      <c r="E28" s="996">
        <f t="shared" si="5"/>
        <v>5.0999999999999996</v>
      </c>
      <c r="F28" s="997">
        <f t="shared" si="0"/>
        <v>72.727272727272734</v>
      </c>
      <c r="G28" s="997">
        <f t="shared" si="1"/>
        <v>27.272727272727273</v>
      </c>
      <c r="H28" s="996">
        <f t="shared" si="2"/>
        <v>2.3809266133483402</v>
      </c>
      <c r="I28" s="998">
        <f t="shared" si="3"/>
        <v>2.2562293081053473</v>
      </c>
      <c r="J28" s="998">
        <f t="shared" si="4"/>
        <v>2.7924871752440841</v>
      </c>
      <c r="K28" s="167"/>
      <c r="L28" s="167"/>
      <c r="M28" s="167"/>
      <c r="N28" s="167"/>
      <c r="O28" s="167"/>
      <c r="P28" s="167"/>
    </row>
    <row r="29" spans="1:16" s="173" customFormat="1" ht="10.9" customHeight="1" x14ac:dyDescent="0.2">
      <c r="A29" s="169" t="s">
        <v>774</v>
      </c>
      <c r="B29" s="783">
        <v>38</v>
      </c>
      <c r="C29" s="782">
        <v>27</v>
      </c>
      <c r="D29" s="784">
        <v>11</v>
      </c>
      <c r="E29" s="996">
        <f t="shared" si="5"/>
        <v>1</v>
      </c>
      <c r="F29" s="997">
        <f t="shared" si="0"/>
        <v>71.05263157894737</v>
      </c>
      <c r="G29" s="997">
        <f t="shared" si="1"/>
        <v>28.94736842105263</v>
      </c>
      <c r="H29" s="996">
        <f t="shared" si="2"/>
        <v>0.4569455116527118</v>
      </c>
      <c r="I29" s="998">
        <f t="shared" si="3"/>
        <v>0.42304299526975259</v>
      </c>
      <c r="J29" s="998">
        <f t="shared" si="4"/>
        <v>0.56883998014231341</v>
      </c>
      <c r="K29" s="167"/>
      <c r="L29" s="172"/>
      <c r="M29" s="172"/>
      <c r="N29" s="172"/>
      <c r="O29" s="172"/>
      <c r="P29" s="172"/>
    </row>
    <row r="30" spans="1:16" s="173" customFormat="1" ht="12.6" customHeight="1" x14ac:dyDescent="0.2">
      <c r="A30" s="169" t="s">
        <v>775</v>
      </c>
      <c r="B30" s="783">
        <v>156</v>
      </c>
      <c r="C30" s="782">
        <v>114</v>
      </c>
      <c r="D30" s="784">
        <v>42</v>
      </c>
      <c r="E30" s="996">
        <f t="shared" si="5"/>
        <v>4.0999999999999996</v>
      </c>
      <c r="F30" s="997">
        <f t="shared" si="0"/>
        <v>73.07692307692308</v>
      </c>
      <c r="G30" s="997">
        <f t="shared" si="1"/>
        <v>26.923076923076923</v>
      </c>
      <c r="H30" s="996">
        <f t="shared" si="2"/>
        <v>1.875881574153238</v>
      </c>
      <c r="I30" s="998">
        <f t="shared" si="3"/>
        <v>1.7861815355833999</v>
      </c>
      <c r="J30" s="998">
        <f t="shared" si="4"/>
        <v>2.1719344696342877</v>
      </c>
      <c r="K30" s="167"/>
      <c r="L30" s="172"/>
      <c r="M30" s="172"/>
      <c r="N30" s="172"/>
      <c r="O30" s="172"/>
      <c r="P30" s="172"/>
    </row>
    <row r="31" spans="1:16" s="173" customFormat="1" ht="12.6" customHeight="1" x14ac:dyDescent="0.2">
      <c r="A31" s="169" t="s">
        <v>776</v>
      </c>
      <c r="B31" s="783">
        <v>4</v>
      </c>
      <c r="C31" s="782">
        <v>3</v>
      </c>
      <c r="D31" s="784">
        <v>1</v>
      </c>
      <c r="E31" s="996">
        <f t="shared" si="5"/>
        <v>0.1</v>
      </c>
      <c r="F31" s="997">
        <f t="shared" si="0"/>
        <v>75</v>
      </c>
      <c r="G31" s="997">
        <f t="shared" si="1"/>
        <v>25</v>
      </c>
      <c r="H31" s="999">
        <f t="shared" si="2"/>
        <v>4.8099527542390712E-2</v>
      </c>
      <c r="I31" s="1000">
        <f t="shared" si="3"/>
        <v>4.7004777252194728E-2</v>
      </c>
      <c r="J31" s="998">
        <f t="shared" si="4"/>
        <v>5.1712725467483039E-2</v>
      </c>
      <c r="K31" s="167"/>
      <c r="L31" s="172"/>
      <c r="M31" s="172"/>
      <c r="N31" s="172"/>
      <c r="O31" s="172"/>
      <c r="P31" s="172"/>
    </row>
    <row r="32" spans="1:16" s="173" customFormat="1" ht="12.6" customHeight="1" x14ac:dyDescent="0.2">
      <c r="A32" s="169" t="s">
        <v>777</v>
      </c>
      <c r="B32" s="781">
        <v>0</v>
      </c>
      <c r="C32" s="782">
        <v>0</v>
      </c>
      <c r="D32" s="782">
        <v>0</v>
      </c>
      <c r="E32" s="996">
        <f t="shared" si="5"/>
        <v>0</v>
      </c>
      <c r="F32" s="997">
        <v>0</v>
      </c>
      <c r="G32" s="997">
        <v>0</v>
      </c>
      <c r="H32" s="996">
        <f t="shared" si="2"/>
        <v>0</v>
      </c>
      <c r="I32" s="998">
        <f t="shared" si="3"/>
        <v>0</v>
      </c>
      <c r="J32" s="998">
        <f t="shared" si="4"/>
        <v>0</v>
      </c>
      <c r="K32" s="167"/>
      <c r="L32" s="172"/>
      <c r="M32" s="172"/>
      <c r="N32" s="172"/>
      <c r="O32" s="172"/>
      <c r="P32" s="172"/>
    </row>
    <row r="33" spans="1:16" ht="15.6" customHeight="1" x14ac:dyDescent="0.2">
      <c r="A33" s="22" t="s">
        <v>778</v>
      </c>
      <c r="B33" s="785">
        <v>4</v>
      </c>
      <c r="C33" s="782">
        <v>3</v>
      </c>
      <c r="D33" s="782">
        <v>1</v>
      </c>
      <c r="E33" s="996">
        <f>ROUND(B33*100/3848,1)</f>
        <v>0.1</v>
      </c>
      <c r="F33" s="997">
        <f t="shared" si="0"/>
        <v>75</v>
      </c>
      <c r="G33" s="997">
        <f t="shared" si="1"/>
        <v>25</v>
      </c>
      <c r="H33" s="999">
        <f t="shared" si="2"/>
        <v>4.8099527542390712E-2</v>
      </c>
      <c r="I33" s="1000">
        <f t="shared" si="3"/>
        <v>4.7004777252194728E-2</v>
      </c>
      <c r="J33" s="998">
        <f t="shared" si="4"/>
        <v>5.1712725467483039E-2</v>
      </c>
      <c r="K33" s="167"/>
      <c r="L33" s="167"/>
      <c r="M33" s="167"/>
      <c r="N33" s="167"/>
      <c r="O33" s="167"/>
      <c r="P33" s="167"/>
    </row>
    <row r="34" spans="1:16" ht="15.6" customHeight="1" x14ac:dyDescent="0.2">
      <c r="A34" s="22" t="s">
        <v>779</v>
      </c>
      <c r="B34" s="781">
        <v>0</v>
      </c>
      <c r="C34" s="782">
        <v>0</v>
      </c>
      <c r="D34" s="782">
        <v>0</v>
      </c>
      <c r="E34" s="996">
        <f t="shared" si="5"/>
        <v>0</v>
      </c>
      <c r="F34" s="997">
        <v>0</v>
      </c>
      <c r="G34" s="997">
        <v>0</v>
      </c>
      <c r="H34" s="996">
        <f t="shared" si="2"/>
        <v>0</v>
      </c>
      <c r="I34" s="998">
        <f t="shared" si="3"/>
        <v>0</v>
      </c>
      <c r="J34" s="998">
        <f t="shared" si="4"/>
        <v>0</v>
      </c>
      <c r="K34" s="167"/>
      <c r="L34" s="167"/>
      <c r="M34" s="167"/>
      <c r="N34" s="167"/>
      <c r="O34" s="167"/>
      <c r="P34" s="167"/>
    </row>
    <row r="35" spans="1:16" ht="13.15" customHeight="1" x14ac:dyDescent="0.2">
      <c r="A35" s="22" t="s">
        <v>780</v>
      </c>
      <c r="B35" s="781">
        <v>0</v>
      </c>
      <c r="C35" s="782">
        <v>0</v>
      </c>
      <c r="D35" s="782">
        <v>0</v>
      </c>
      <c r="E35" s="996">
        <f t="shared" si="5"/>
        <v>0</v>
      </c>
      <c r="F35" s="997">
        <v>0</v>
      </c>
      <c r="G35" s="997">
        <v>0</v>
      </c>
      <c r="H35" s="996">
        <f t="shared" si="2"/>
        <v>0</v>
      </c>
      <c r="I35" s="998">
        <f t="shared" si="3"/>
        <v>0</v>
      </c>
      <c r="J35" s="998">
        <f t="shared" si="4"/>
        <v>0</v>
      </c>
      <c r="K35" s="167"/>
      <c r="L35" s="167"/>
      <c r="M35" s="167"/>
      <c r="N35" s="167"/>
      <c r="O35" s="167"/>
      <c r="P35" s="167"/>
    </row>
    <row r="36" spans="1:16" ht="13.15" customHeight="1" x14ac:dyDescent="0.2">
      <c r="A36" s="22" t="s">
        <v>753</v>
      </c>
      <c r="B36" s="1001">
        <v>96</v>
      </c>
      <c r="C36" s="782">
        <v>68</v>
      </c>
      <c r="D36" s="1002">
        <v>28</v>
      </c>
      <c r="E36" s="996">
        <f t="shared" si="5"/>
        <v>2.5</v>
      </c>
      <c r="F36" s="997">
        <f t="shared" si="0"/>
        <v>70.833333333333329</v>
      </c>
      <c r="G36" s="997">
        <f t="shared" si="1"/>
        <v>29.166666666666668</v>
      </c>
      <c r="H36" s="996">
        <f t="shared" si="2"/>
        <v>1.1543886610173772</v>
      </c>
      <c r="I36" s="998">
        <f t="shared" si="3"/>
        <v>1.0654416177164139</v>
      </c>
      <c r="J36" s="998">
        <f t="shared" si="4"/>
        <v>1.447956313089525</v>
      </c>
      <c r="K36" s="167"/>
      <c r="L36" s="167"/>
      <c r="M36" s="167"/>
      <c r="N36" s="167"/>
      <c r="O36" s="167"/>
      <c r="P36" s="167"/>
    </row>
  </sheetData>
  <mergeCells count="10">
    <mergeCell ref="A1:J1"/>
    <mergeCell ref="A2:J2"/>
    <mergeCell ref="A3:A5"/>
    <mergeCell ref="B3:J3"/>
    <mergeCell ref="B4:B5"/>
    <mergeCell ref="C4:D4"/>
    <mergeCell ref="E4:E5"/>
    <mergeCell ref="F4:G4"/>
    <mergeCell ref="H4:H5"/>
    <mergeCell ref="I4:J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A1:U36"/>
  <sheetViews>
    <sheetView topLeftCell="A10" zoomScaleNormal="100" workbookViewId="0">
      <selection activeCell="N35" sqref="N35:P35"/>
    </sheetView>
  </sheetViews>
  <sheetFormatPr defaultColWidth="9.140625" defaultRowHeight="12.75" x14ac:dyDescent="0.2"/>
  <cols>
    <col min="1" max="19" width="7.140625" style="610" customWidth="1"/>
    <col min="20" max="20" width="9.42578125" style="610" bestFit="1" customWidth="1"/>
    <col min="21" max="22" width="9.140625" style="610"/>
    <col min="23" max="23" width="10" style="610" bestFit="1" customWidth="1"/>
    <col min="24" max="16384" width="9.140625" style="610"/>
  </cols>
  <sheetData>
    <row r="1" spans="1:19" ht="15" x14ac:dyDescent="0.25">
      <c r="A1" s="1482" t="s">
        <v>1576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</row>
    <row r="2" spans="1:19" s="46" customFormat="1" ht="20.25" customHeight="1" x14ac:dyDescent="0.2">
      <c r="A2" s="1347" t="s">
        <v>99</v>
      </c>
      <c r="B2" s="1536" t="s">
        <v>781</v>
      </c>
      <c r="C2" s="1537"/>
      <c r="D2" s="1537"/>
      <c r="E2" s="1537"/>
      <c r="F2" s="1537"/>
      <c r="G2" s="1538"/>
      <c r="H2" s="1536" t="s">
        <v>782</v>
      </c>
      <c r="I2" s="1537"/>
      <c r="J2" s="1537"/>
      <c r="K2" s="1537"/>
      <c r="L2" s="1537"/>
      <c r="M2" s="1538"/>
      <c r="N2" s="1347" t="s">
        <v>783</v>
      </c>
      <c r="O2" s="1347"/>
      <c r="P2" s="1347"/>
      <c r="Q2" s="1347"/>
      <c r="R2" s="1347"/>
      <c r="S2" s="1347"/>
    </row>
    <row r="3" spans="1:19" s="46" customFormat="1" ht="19.5" customHeight="1" x14ac:dyDescent="0.2">
      <c r="A3" s="1347"/>
      <c r="B3" s="1536" t="s">
        <v>784</v>
      </c>
      <c r="C3" s="1537"/>
      <c r="D3" s="1538"/>
      <c r="E3" s="1536" t="s">
        <v>785</v>
      </c>
      <c r="F3" s="1537"/>
      <c r="G3" s="1538"/>
      <c r="H3" s="1536" t="s">
        <v>784</v>
      </c>
      <c r="I3" s="1537"/>
      <c r="J3" s="1538"/>
      <c r="K3" s="1536" t="s">
        <v>785</v>
      </c>
      <c r="L3" s="1537"/>
      <c r="M3" s="1538"/>
      <c r="N3" s="1536" t="s">
        <v>784</v>
      </c>
      <c r="O3" s="1537"/>
      <c r="P3" s="1538"/>
      <c r="Q3" s="1536" t="s">
        <v>785</v>
      </c>
      <c r="R3" s="1537"/>
      <c r="S3" s="1538"/>
    </row>
    <row r="4" spans="1:19" s="46" customFormat="1" ht="63" customHeight="1" x14ac:dyDescent="0.2">
      <c r="A4" s="1347"/>
      <c r="B4" s="984" t="s">
        <v>613</v>
      </c>
      <c r="C4" s="984" t="s">
        <v>786</v>
      </c>
      <c r="D4" s="985" t="s">
        <v>701</v>
      </c>
      <c r="E4" s="984" t="s">
        <v>613</v>
      </c>
      <c r="F4" s="984" t="s">
        <v>786</v>
      </c>
      <c r="G4" s="985" t="s">
        <v>701</v>
      </c>
      <c r="H4" s="984" t="s">
        <v>613</v>
      </c>
      <c r="I4" s="984" t="s">
        <v>786</v>
      </c>
      <c r="J4" s="985" t="s">
        <v>701</v>
      </c>
      <c r="K4" s="984" t="s">
        <v>613</v>
      </c>
      <c r="L4" s="984" t="s">
        <v>786</v>
      </c>
      <c r="M4" s="985" t="s">
        <v>701</v>
      </c>
      <c r="N4" s="984" t="s">
        <v>613</v>
      </c>
      <c r="O4" s="984" t="s">
        <v>786</v>
      </c>
      <c r="P4" s="985" t="s">
        <v>701</v>
      </c>
      <c r="Q4" s="984" t="s">
        <v>613</v>
      </c>
      <c r="R4" s="984" t="s">
        <v>786</v>
      </c>
      <c r="S4" s="985" t="s">
        <v>701</v>
      </c>
    </row>
    <row r="5" spans="1:19" ht="16.149999999999999" customHeight="1" x14ac:dyDescent="0.2">
      <c r="A5" s="986">
        <v>2010</v>
      </c>
      <c r="B5" s="987">
        <v>3661</v>
      </c>
      <c r="C5" s="987">
        <v>52.5</v>
      </c>
      <c r="D5" s="987">
        <v>101.5</v>
      </c>
      <c r="E5" s="987">
        <v>3308</v>
      </c>
      <c r="F5" s="987">
        <v>47.5</v>
      </c>
      <c r="G5" s="987">
        <v>75.8</v>
      </c>
      <c r="H5" s="987">
        <v>2837</v>
      </c>
      <c r="I5" s="987">
        <v>52</v>
      </c>
      <c r="J5" s="987">
        <v>102.7</v>
      </c>
      <c r="K5" s="987">
        <v>2617</v>
      </c>
      <c r="L5" s="987">
        <v>48</v>
      </c>
      <c r="M5" s="987">
        <v>76.900000000000006</v>
      </c>
      <c r="N5" s="987">
        <v>824</v>
      </c>
      <c r="O5" s="987">
        <v>54.4</v>
      </c>
      <c r="P5" s="987">
        <v>97.9</v>
      </c>
      <c r="Q5" s="987">
        <v>691</v>
      </c>
      <c r="R5" s="987">
        <v>45.6</v>
      </c>
      <c r="S5" s="987">
        <v>71.599999999999994</v>
      </c>
    </row>
    <row r="6" spans="1:19" ht="16.149999999999999" customHeight="1" x14ac:dyDescent="0.2">
      <c r="A6" s="986">
        <v>2011</v>
      </c>
      <c r="B6" s="987">
        <v>3635</v>
      </c>
      <c r="C6" s="987">
        <v>52.4</v>
      </c>
      <c r="D6" s="987">
        <v>101.7</v>
      </c>
      <c r="E6" s="987">
        <v>3306</v>
      </c>
      <c r="F6" s="987">
        <v>47.6</v>
      </c>
      <c r="G6" s="987">
        <v>78.8</v>
      </c>
      <c r="H6" s="987">
        <v>2840</v>
      </c>
      <c r="I6" s="987">
        <v>52.3</v>
      </c>
      <c r="J6" s="987">
        <v>102.7</v>
      </c>
      <c r="K6" s="987">
        <v>2591</v>
      </c>
      <c r="L6" s="987">
        <v>47.7</v>
      </c>
      <c r="M6" s="987">
        <v>77.8</v>
      </c>
      <c r="N6" s="987">
        <v>795</v>
      </c>
      <c r="O6" s="987">
        <v>52.6</v>
      </c>
      <c r="P6" s="987">
        <v>98.4</v>
      </c>
      <c r="Q6" s="987">
        <v>715</v>
      </c>
      <c r="R6" s="987">
        <v>47.4</v>
      </c>
      <c r="S6" s="987">
        <v>82.5</v>
      </c>
    </row>
    <row r="7" spans="1:19" ht="16.149999999999999" customHeight="1" x14ac:dyDescent="0.2">
      <c r="A7" s="986">
        <v>2012</v>
      </c>
      <c r="B7" s="987">
        <v>3387</v>
      </c>
      <c r="C7" s="987">
        <v>51.5</v>
      </c>
      <c r="D7" s="987">
        <v>94.8</v>
      </c>
      <c r="E7" s="987">
        <v>3191</v>
      </c>
      <c r="F7" s="987">
        <v>48.5</v>
      </c>
      <c r="G7" s="987">
        <v>63.5</v>
      </c>
      <c r="H7" s="987">
        <v>2641</v>
      </c>
      <c r="I7" s="987">
        <v>51.1</v>
      </c>
      <c r="J7" s="987">
        <v>95.4</v>
      </c>
      <c r="K7" s="987">
        <v>2525</v>
      </c>
      <c r="L7" s="987">
        <v>48.9</v>
      </c>
      <c r="M7" s="987">
        <v>75.7</v>
      </c>
      <c r="N7" s="987">
        <v>746</v>
      </c>
      <c r="O7" s="987">
        <v>52.8</v>
      </c>
      <c r="P7" s="987">
        <v>91.4</v>
      </c>
      <c r="Q7" s="987">
        <v>666</v>
      </c>
      <c r="R7" s="987">
        <v>47.2</v>
      </c>
      <c r="S7" s="987">
        <v>76.2</v>
      </c>
    </row>
    <row r="8" spans="1:19" ht="16.149999999999999" customHeight="1" x14ac:dyDescent="0.2">
      <c r="A8" s="986">
        <v>2013</v>
      </c>
      <c r="B8" s="987">
        <v>3188</v>
      </c>
      <c r="C8" s="987">
        <v>52.1</v>
      </c>
      <c r="D8" s="987">
        <v>88.4</v>
      </c>
      <c r="E8" s="987">
        <v>2930</v>
      </c>
      <c r="F8" s="987">
        <v>47.9</v>
      </c>
      <c r="G8" s="987">
        <v>69.2</v>
      </c>
      <c r="H8" s="987">
        <v>2472</v>
      </c>
      <c r="I8" s="987">
        <v>52</v>
      </c>
      <c r="J8" s="987">
        <v>88.7</v>
      </c>
      <c r="K8" s="987">
        <v>2279</v>
      </c>
      <c r="L8" s="987">
        <v>48</v>
      </c>
      <c r="M8" s="987">
        <v>67.900000000000006</v>
      </c>
      <c r="N8" s="987">
        <v>716</v>
      </c>
      <c r="O8" s="987">
        <v>52.4</v>
      </c>
      <c r="P8" s="987">
        <v>87.4</v>
      </c>
      <c r="Q8" s="987">
        <v>651</v>
      </c>
      <c r="R8" s="987">
        <v>47.6</v>
      </c>
      <c r="S8" s="987">
        <v>74.3</v>
      </c>
    </row>
    <row r="9" spans="1:19" ht="16.149999999999999" customHeight="1" x14ac:dyDescent="0.2">
      <c r="A9" s="986">
        <v>2014</v>
      </c>
      <c r="B9" s="987">
        <v>3021</v>
      </c>
      <c r="C9" s="987">
        <v>52.7</v>
      </c>
      <c r="D9" s="987">
        <v>83.3</v>
      </c>
      <c r="E9" s="987">
        <v>2716</v>
      </c>
      <c r="F9" s="987">
        <v>47.3</v>
      </c>
      <c r="G9" s="987">
        <v>63.8</v>
      </c>
      <c r="H9" s="988">
        <v>2429</v>
      </c>
      <c r="I9" s="989">
        <v>52.2</v>
      </c>
      <c r="J9" s="987">
        <v>86.7</v>
      </c>
      <c r="K9" s="987">
        <v>2224</v>
      </c>
      <c r="L9" s="989">
        <v>47.8</v>
      </c>
      <c r="M9" s="987">
        <v>65.7</v>
      </c>
      <c r="N9" s="987">
        <v>592</v>
      </c>
      <c r="O9" s="987">
        <v>54.6</v>
      </c>
      <c r="P9" s="987">
        <v>71.900000000000006</v>
      </c>
      <c r="Q9" s="987">
        <v>492</v>
      </c>
      <c r="R9" s="987">
        <v>45.4</v>
      </c>
      <c r="S9" s="987">
        <v>56.2</v>
      </c>
    </row>
    <row r="10" spans="1:19" ht="16.149999999999999" customHeight="1" x14ac:dyDescent="0.2">
      <c r="A10" s="986">
        <v>2015</v>
      </c>
      <c r="B10" s="987">
        <v>2786</v>
      </c>
      <c r="C10" s="987">
        <v>53.4</v>
      </c>
      <c r="D10" s="987">
        <v>76.7</v>
      </c>
      <c r="E10" s="987">
        <v>2428</v>
      </c>
      <c r="F10" s="987">
        <v>46.6</v>
      </c>
      <c r="G10" s="987">
        <v>56.9</v>
      </c>
      <c r="H10" s="987">
        <v>2310</v>
      </c>
      <c r="I10" s="987">
        <v>53.1</v>
      </c>
      <c r="J10" s="987">
        <v>82.3</v>
      </c>
      <c r="K10" s="987">
        <v>2037</v>
      </c>
      <c r="L10" s="987">
        <v>46.9</v>
      </c>
      <c r="M10" s="987">
        <v>60</v>
      </c>
      <c r="N10" s="987">
        <v>476</v>
      </c>
      <c r="O10" s="987">
        <v>54.9</v>
      </c>
      <c r="P10" s="987">
        <v>57.9</v>
      </c>
      <c r="Q10" s="987">
        <v>391</v>
      </c>
      <c r="R10" s="987">
        <v>45.1</v>
      </c>
      <c r="S10" s="987">
        <v>44.7</v>
      </c>
    </row>
    <row r="11" spans="1:19" ht="16.149999999999999" customHeight="1" x14ac:dyDescent="0.2">
      <c r="A11" s="986">
        <v>2016</v>
      </c>
      <c r="B11" s="987">
        <v>2528</v>
      </c>
      <c r="C11" s="987">
        <v>55.4</v>
      </c>
      <c r="D11" s="987">
        <v>69.5</v>
      </c>
      <c r="E11" s="987">
        <v>2038</v>
      </c>
      <c r="F11" s="987">
        <v>44.6</v>
      </c>
      <c r="G11" s="987">
        <v>47.6</v>
      </c>
      <c r="H11" s="987">
        <v>1971</v>
      </c>
      <c r="I11" s="987">
        <v>51</v>
      </c>
      <c r="J11" s="987">
        <v>70</v>
      </c>
      <c r="K11" s="987">
        <v>1893</v>
      </c>
      <c r="L11" s="987">
        <v>49</v>
      </c>
      <c r="M11" s="987">
        <v>55.5</v>
      </c>
      <c r="N11" s="987">
        <v>557</v>
      </c>
      <c r="O11" s="987">
        <v>79.3</v>
      </c>
      <c r="P11" s="987">
        <v>67.5</v>
      </c>
      <c r="Q11" s="987">
        <v>145</v>
      </c>
      <c r="R11" s="987">
        <v>20.7</v>
      </c>
      <c r="S11" s="987">
        <v>16.5</v>
      </c>
    </row>
    <row r="12" spans="1:19" ht="16.149999999999999" customHeight="1" x14ac:dyDescent="0.25">
      <c r="A12" s="986">
        <v>2017</v>
      </c>
      <c r="B12" s="990">
        <v>2444</v>
      </c>
      <c r="C12" s="990">
        <v>53.7</v>
      </c>
      <c r="D12" s="990">
        <v>66.7</v>
      </c>
      <c r="E12" s="990">
        <v>2108</v>
      </c>
      <c r="F12" s="990">
        <v>46.3</v>
      </c>
      <c r="G12" s="990">
        <v>48.9</v>
      </c>
      <c r="H12" s="990">
        <v>2292</v>
      </c>
      <c r="I12" s="991">
        <v>53.9</v>
      </c>
      <c r="J12" s="991">
        <v>80.900000000000006</v>
      </c>
      <c r="K12" s="990">
        <v>1958</v>
      </c>
      <c r="L12" s="991">
        <v>46.1</v>
      </c>
      <c r="M12" s="990">
        <v>57.1</v>
      </c>
      <c r="N12" s="992">
        <v>152</v>
      </c>
      <c r="O12" s="990">
        <v>50.3</v>
      </c>
      <c r="P12" s="990">
        <v>18.3</v>
      </c>
      <c r="Q12" s="992">
        <v>150</v>
      </c>
      <c r="R12" s="990">
        <v>49.7</v>
      </c>
      <c r="S12" s="990">
        <v>17.100000000000001</v>
      </c>
    </row>
    <row r="13" spans="1:19" ht="16.149999999999999" customHeight="1" x14ac:dyDescent="0.25">
      <c r="A13" s="986">
        <v>2018</v>
      </c>
      <c r="B13" s="990">
        <v>2104</v>
      </c>
      <c r="C13" s="990">
        <v>52.9</v>
      </c>
      <c r="D13" s="990">
        <v>57.2</v>
      </c>
      <c r="E13" s="990">
        <v>1876</v>
      </c>
      <c r="F13" s="990">
        <v>47.1</v>
      </c>
      <c r="G13" s="990">
        <v>43.3</v>
      </c>
      <c r="H13" s="990">
        <v>1920</v>
      </c>
      <c r="I13" s="990">
        <v>52.5</v>
      </c>
      <c r="J13" s="990">
        <v>67.400000000000006</v>
      </c>
      <c r="K13" s="990">
        <v>1739</v>
      </c>
      <c r="L13" s="990">
        <v>47.5</v>
      </c>
      <c r="M13" s="990">
        <v>50.3</v>
      </c>
      <c r="N13" s="990">
        <v>94</v>
      </c>
      <c r="O13" s="990">
        <v>40.700000000000003</v>
      </c>
      <c r="P13" s="990">
        <v>11.2</v>
      </c>
      <c r="Q13" s="990">
        <v>137</v>
      </c>
      <c r="R13" s="990">
        <v>59.3</v>
      </c>
      <c r="S13" s="990">
        <v>15.5</v>
      </c>
    </row>
    <row r="14" spans="1:19" ht="16.149999999999999" customHeight="1" x14ac:dyDescent="0.25">
      <c r="A14" s="986">
        <v>2019</v>
      </c>
      <c r="B14" s="990">
        <v>1825</v>
      </c>
      <c r="C14" s="990">
        <v>53.5</v>
      </c>
      <c r="D14" s="990">
        <v>49.3</v>
      </c>
      <c r="E14" s="990">
        <v>1584</v>
      </c>
      <c r="F14" s="990">
        <v>46.5</v>
      </c>
      <c r="G14" s="990">
        <v>36.4</v>
      </c>
      <c r="H14" s="990">
        <v>1530</v>
      </c>
      <c r="I14" s="990">
        <v>52.5</v>
      </c>
      <c r="J14" s="990">
        <v>53.7</v>
      </c>
      <c r="K14" s="990">
        <v>1384</v>
      </c>
      <c r="L14" s="990">
        <v>47.5</v>
      </c>
      <c r="M14" s="990">
        <v>40</v>
      </c>
      <c r="N14" s="990">
        <v>295</v>
      </c>
      <c r="O14" s="990">
        <v>59.6</v>
      </c>
      <c r="P14" s="990">
        <v>34.799999999999997</v>
      </c>
      <c r="Q14" s="990">
        <v>200</v>
      </c>
      <c r="R14" s="990">
        <v>40.4</v>
      </c>
      <c r="S14" s="990">
        <v>22.3</v>
      </c>
    </row>
    <row r="15" spans="1:19" ht="16.149999999999999" customHeight="1" x14ac:dyDescent="0.25">
      <c r="A15" s="986">
        <v>2020</v>
      </c>
      <c r="B15" s="990">
        <v>1432</v>
      </c>
      <c r="C15" s="990">
        <v>47.2</v>
      </c>
      <c r="D15" s="990">
        <v>32.6</v>
      </c>
      <c r="E15" s="990">
        <v>1600</v>
      </c>
      <c r="F15" s="990">
        <v>52.8</v>
      </c>
      <c r="G15" s="990">
        <v>42.8</v>
      </c>
      <c r="H15" s="990">
        <v>1365</v>
      </c>
      <c r="I15" s="991">
        <v>51.7</v>
      </c>
      <c r="J15" s="990">
        <v>47.5</v>
      </c>
      <c r="K15" s="990">
        <v>1276</v>
      </c>
      <c r="L15" s="991">
        <v>48.3</v>
      </c>
      <c r="M15" s="991">
        <v>36.6</v>
      </c>
      <c r="N15" s="990">
        <v>232</v>
      </c>
      <c r="O15" s="991">
        <v>59.3</v>
      </c>
      <c r="P15" s="991">
        <v>26.8</v>
      </c>
      <c r="Q15" s="990">
        <v>159</v>
      </c>
      <c r="R15" s="991">
        <v>40.700000000000003</v>
      </c>
      <c r="S15" s="991">
        <v>17.399999999999999</v>
      </c>
    </row>
    <row r="16" spans="1:19" ht="16.149999999999999" customHeight="1" x14ac:dyDescent="0.25">
      <c r="A16" s="986">
        <v>2021</v>
      </c>
      <c r="B16" s="990">
        <v>1333</v>
      </c>
      <c r="C16" s="990">
        <v>51.7</v>
      </c>
      <c r="D16" s="990">
        <v>35.5</v>
      </c>
      <c r="E16" s="990">
        <v>1244</v>
      </c>
      <c r="F16" s="990">
        <v>48.3</v>
      </c>
      <c r="G16" s="990">
        <v>28.2</v>
      </c>
      <c r="H16" s="990">
        <v>1035</v>
      </c>
      <c r="I16" s="991">
        <v>46.9</v>
      </c>
      <c r="J16" s="993">
        <v>35.799999999999997</v>
      </c>
      <c r="K16" s="990">
        <v>1169</v>
      </c>
      <c r="L16" s="991">
        <v>53.1</v>
      </c>
      <c r="M16" s="991">
        <v>33.4</v>
      </c>
      <c r="N16" s="990">
        <v>298</v>
      </c>
      <c r="O16" s="991">
        <v>79.900000000000006</v>
      </c>
      <c r="P16" s="991">
        <v>34.4</v>
      </c>
      <c r="Q16" s="990">
        <v>75</v>
      </c>
      <c r="R16" s="991">
        <v>20.100000000000001</v>
      </c>
      <c r="S16" s="991">
        <v>8.1999999999999993</v>
      </c>
    </row>
    <row r="17" spans="1:21" ht="16.149999999999999" customHeight="1" x14ac:dyDescent="0.25">
      <c r="A17" s="986">
        <v>2022</v>
      </c>
      <c r="B17" s="990">
        <v>1532</v>
      </c>
      <c r="C17" s="990">
        <v>52.1</v>
      </c>
      <c r="D17" s="990">
        <v>31.7</v>
      </c>
      <c r="E17" s="990">
        <v>1409</v>
      </c>
      <c r="F17" s="990">
        <v>47.9</v>
      </c>
      <c r="G17" s="990">
        <v>25.9</v>
      </c>
      <c r="H17" s="990">
        <v>1244</v>
      </c>
      <c r="I17" s="991">
        <v>50.7</v>
      </c>
      <c r="J17" s="993">
        <v>33.799999999999997</v>
      </c>
      <c r="K17" s="990">
        <v>1210</v>
      </c>
      <c r="L17" s="991">
        <v>49.3</v>
      </c>
      <c r="M17" s="991">
        <v>28.2</v>
      </c>
      <c r="N17" s="990">
        <v>288</v>
      </c>
      <c r="O17" s="991">
        <v>59.1</v>
      </c>
      <c r="P17" s="991">
        <v>25.6</v>
      </c>
      <c r="Q17" s="990">
        <v>199</v>
      </c>
      <c r="R17" s="991">
        <v>40.9</v>
      </c>
      <c r="S17" s="991">
        <v>17.100000000000001</v>
      </c>
    </row>
    <row r="18" spans="1:21" ht="16.149999999999999" customHeight="1" x14ac:dyDescent="0.25">
      <c r="A18" s="986">
        <v>2023</v>
      </c>
      <c r="B18" s="990">
        <v>1532</v>
      </c>
      <c r="C18" s="990">
        <v>52.1</v>
      </c>
      <c r="D18" s="990">
        <v>31.7</v>
      </c>
      <c r="E18" s="990">
        <v>1409</v>
      </c>
      <c r="F18" s="990">
        <v>47.9</v>
      </c>
      <c r="G18" s="990">
        <v>25.9</v>
      </c>
      <c r="H18" s="990">
        <v>1244</v>
      </c>
      <c r="I18" s="991">
        <v>50.7</v>
      </c>
      <c r="J18" s="993">
        <v>33.799999999999997</v>
      </c>
      <c r="K18" s="990">
        <v>1210</v>
      </c>
      <c r="L18" s="991">
        <v>49.3</v>
      </c>
      <c r="M18" s="991">
        <v>28.2</v>
      </c>
      <c r="N18" s="990">
        <v>288</v>
      </c>
      <c r="O18" s="991">
        <v>59.1</v>
      </c>
      <c r="P18" s="991">
        <v>25.6</v>
      </c>
      <c r="Q18" s="990">
        <v>199</v>
      </c>
      <c r="R18" s="991">
        <v>40.9</v>
      </c>
      <c r="S18" s="991">
        <v>17.100000000000001</v>
      </c>
      <c r="T18" s="521"/>
      <c r="U18" s="521"/>
    </row>
    <row r="19" spans="1:21" ht="16.149999999999999" customHeight="1" x14ac:dyDescent="0.25">
      <c r="A19" s="986">
        <v>2024</v>
      </c>
      <c r="B19" s="990">
        <v>1990</v>
      </c>
      <c r="C19" s="990">
        <v>51.7</v>
      </c>
      <c r="D19" s="990">
        <v>40.799999999999997</v>
      </c>
      <c r="E19" s="990">
        <v>1858</v>
      </c>
      <c r="F19" s="990">
        <v>48.3</v>
      </c>
      <c r="G19" s="990">
        <v>34</v>
      </c>
      <c r="H19" s="990">
        <v>1780</v>
      </c>
      <c r="I19" s="991">
        <v>51.8</v>
      </c>
      <c r="J19" s="993">
        <v>48.2</v>
      </c>
      <c r="K19" s="990">
        <v>1654</v>
      </c>
      <c r="L19" s="991">
        <v>48.2</v>
      </c>
      <c r="M19" s="991">
        <v>39.200000000000003</v>
      </c>
      <c r="N19" s="990">
        <v>210</v>
      </c>
      <c r="O19" s="991">
        <v>50.7</v>
      </c>
      <c r="P19" s="991">
        <v>17.7</v>
      </c>
      <c r="Q19" s="990">
        <v>204</v>
      </c>
      <c r="R19" s="991">
        <v>49.3</v>
      </c>
      <c r="S19" s="991">
        <v>16.399999999999999</v>
      </c>
      <c r="T19" s="521"/>
      <c r="U19" s="521"/>
    </row>
    <row r="20" spans="1:21" s="617" customFormat="1" ht="26.45" customHeight="1" x14ac:dyDescent="0.25">
      <c r="A20" s="1519" t="s">
        <v>787</v>
      </c>
      <c r="B20" s="1519"/>
      <c r="C20" s="1519"/>
      <c r="D20" s="1519"/>
      <c r="E20" s="1519"/>
      <c r="F20" s="1519"/>
      <c r="G20" s="1519"/>
      <c r="H20" s="1519"/>
      <c r="I20" s="1519"/>
      <c r="J20" s="1519"/>
      <c r="K20" s="1519"/>
      <c r="L20" s="1519"/>
      <c r="M20" s="1519"/>
      <c r="N20" s="1519"/>
      <c r="O20" s="1519"/>
      <c r="P20" s="1519"/>
      <c r="Q20" s="1519"/>
      <c r="R20" s="1519"/>
      <c r="S20" s="1519"/>
      <c r="U20" s="175"/>
    </row>
    <row r="21" spans="1:21" s="617" customFormat="1" ht="15.75" x14ac:dyDescent="0.25">
      <c r="A21" s="1530" t="s">
        <v>788</v>
      </c>
      <c r="B21" s="1531"/>
      <c r="C21" s="1531"/>
      <c r="D21" s="1531"/>
      <c r="E21" s="1531"/>
      <c r="F21" s="1531"/>
      <c r="G21" s="1532"/>
      <c r="H21" s="1521">
        <v>2023</v>
      </c>
      <c r="I21" s="1521"/>
      <c r="J21" s="1521"/>
      <c r="K21" s="1521"/>
      <c r="L21" s="1521"/>
      <c r="M21" s="1521"/>
      <c r="N21" s="1521">
        <v>2024</v>
      </c>
      <c r="O21" s="1521"/>
      <c r="P21" s="1521"/>
      <c r="Q21" s="1521"/>
      <c r="R21" s="1521"/>
      <c r="S21" s="1521"/>
      <c r="U21" s="175"/>
    </row>
    <row r="22" spans="1:21" s="617" customFormat="1" ht="28.5" customHeight="1" x14ac:dyDescent="0.2">
      <c r="A22" s="1533"/>
      <c r="B22" s="1534"/>
      <c r="C22" s="1534"/>
      <c r="D22" s="1534"/>
      <c r="E22" s="1534"/>
      <c r="F22" s="1534"/>
      <c r="G22" s="1535"/>
      <c r="H22" s="1214" t="s">
        <v>613</v>
      </c>
      <c r="I22" s="1214"/>
      <c r="J22" s="1214" t="s">
        <v>206</v>
      </c>
      <c r="K22" s="1214"/>
      <c r="L22" s="1214" t="s">
        <v>789</v>
      </c>
      <c r="M22" s="1214"/>
      <c r="N22" s="1214" t="s">
        <v>613</v>
      </c>
      <c r="O22" s="1214"/>
      <c r="P22" s="1214" t="s">
        <v>206</v>
      </c>
      <c r="Q22" s="1214"/>
      <c r="R22" s="1214" t="s">
        <v>789</v>
      </c>
      <c r="S22" s="1214"/>
    </row>
    <row r="23" spans="1:21" s="617" customFormat="1" ht="15.75" x14ac:dyDescent="0.25">
      <c r="A23" s="1515" t="s">
        <v>790</v>
      </c>
      <c r="B23" s="1515"/>
      <c r="C23" s="1515"/>
      <c r="D23" s="1515"/>
      <c r="E23" s="1515"/>
      <c r="F23" s="1515"/>
      <c r="G23" s="1515"/>
      <c r="H23" s="1524">
        <v>7</v>
      </c>
      <c r="I23" s="1525"/>
      <c r="J23" s="1526">
        <v>0.1</v>
      </c>
      <c r="K23" s="1527"/>
      <c r="L23" s="1526">
        <v>0.1</v>
      </c>
      <c r="M23" s="1527"/>
      <c r="N23" s="1524">
        <v>4</v>
      </c>
      <c r="O23" s="1525"/>
      <c r="P23" s="1526">
        <v>0.1</v>
      </c>
      <c r="Q23" s="1527"/>
      <c r="R23" s="1528">
        <v>0.04</v>
      </c>
      <c r="S23" s="1529"/>
      <c r="U23" s="37"/>
    </row>
    <row r="24" spans="1:21" s="617" customFormat="1" ht="15.75" x14ac:dyDescent="0.25">
      <c r="A24" s="1515" t="s">
        <v>791</v>
      </c>
      <c r="B24" s="1515"/>
      <c r="C24" s="1515"/>
      <c r="D24" s="1515"/>
      <c r="E24" s="1515"/>
      <c r="F24" s="1515"/>
      <c r="G24" s="1515"/>
      <c r="H24" s="1524">
        <v>37</v>
      </c>
      <c r="I24" s="1525"/>
      <c r="J24" s="1526">
        <v>0.7</v>
      </c>
      <c r="K24" s="1527"/>
      <c r="L24" s="1526">
        <v>0.4</v>
      </c>
      <c r="M24" s="1527"/>
      <c r="N24" s="1524">
        <v>32</v>
      </c>
      <c r="O24" s="1525"/>
      <c r="P24" s="1526">
        <v>0.8</v>
      </c>
      <c r="Q24" s="1527"/>
      <c r="R24" s="1526">
        <v>0.3</v>
      </c>
      <c r="S24" s="1527"/>
      <c r="U24" s="37"/>
    </row>
    <row r="25" spans="1:21" s="617" customFormat="1" ht="15.75" x14ac:dyDescent="0.25">
      <c r="A25" s="1515" t="s">
        <v>792</v>
      </c>
      <c r="B25" s="1515"/>
      <c r="C25" s="1515"/>
      <c r="D25" s="1515"/>
      <c r="E25" s="1515"/>
      <c r="F25" s="1515"/>
      <c r="G25" s="1515"/>
      <c r="H25" s="1524">
        <v>267</v>
      </c>
      <c r="I25" s="1525"/>
      <c r="J25" s="1526">
        <v>4.9000000000000004</v>
      </c>
      <c r="K25" s="1527"/>
      <c r="L25" s="1526">
        <v>3.2</v>
      </c>
      <c r="M25" s="1527"/>
      <c r="N25" s="1524">
        <v>300</v>
      </c>
      <c r="O25" s="1525"/>
      <c r="P25" s="1526">
        <v>7.1</v>
      </c>
      <c r="Q25" s="1527"/>
      <c r="R25" s="1526">
        <v>2.9</v>
      </c>
      <c r="S25" s="1527"/>
      <c r="U25" s="37"/>
    </row>
    <row r="26" spans="1:21" ht="15.75" x14ac:dyDescent="0.25">
      <c r="A26" s="1515" t="s">
        <v>793</v>
      </c>
      <c r="B26" s="1515"/>
      <c r="C26" s="1515"/>
      <c r="D26" s="1515"/>
      <c r="E26" s="1515"/>
      <c r="F26" s="1515"/>
      <c r="G26" s="1515"/>
      <c r="H26" s="1524">
        <v>1</v>
      </c>
      <c r="I26" s="1525"/>
      <c r="J26" s="1524">
        <v>0.02</v>
      </c>
      <c r="K26" s="1525"/>
      <c r="L26" s="1524">
        <v>1.2E-2</v>
      </c>
      <c r="M26" s="1525"/>
      <c r="N26" s="1524">
        <v>0</v>
      </c>
      <c r="O26" s="1525"/>
      <c r="P26" s="1524">
        <v>0</v>
      </c>
      <c r="Q26" s="1525"/>
      <c r="R26" s="1524">
        <v>0</v>
      </c>
      <c r="S26" s="1525"/>
      <c r="T26" s="617"/>
      <c r="U26" s="167"/>
    </row>
    <row r="27" spans="1:21" ht="15.75" x14ac:dyDescent="0.25">
      <c r="A27" s="1515" t="s">
        <v>794</v>
      </c>
      <c r="B27" s="1515"/>
      <c r="C27" s="1515"/>
      <c r="D27" s="1515"/>
      <c r="E27" s="1515"/>
      <c r="F27" s="1515"/>
      <c r="G27" s="1515"/>
      <c r="H27" s="1524">
        <v>4230</v>
      </c>
      <c r="I27" s="1525"/>
      <c r="J27" s="1526">
        <v>77.900000000000006</v>
      </c>
      <c r="K27" s="1527"/>
      <c r="L27" s="1526">
        <v>51.1</v>
      </c>
      <c r="M27" s="1527"/>
      <c r="N27" s="1524">
        <v>4006</v>
      </c>
      <c r="O27" s="1525"/>
      <c r="P27" s="1526">
        <v>95.2</v>
      </c>
      <c r="Q27" s="1527"/>
      <c r="R27" s="1526">
        <v>38.700000000000003</v>
      </c>
      <c r="S27" s="1527"/>
      <c r="T27" s="617"/>
      <c r="U27" s="167"/>
    </row>
    <row r="28" spans="1:21" ht="15.75" x14ac:dyDescent="0.25">
      <c r="A28" s="176"/>
      <c r="B28" s="176"/>
      <c r="C28" s="176"/>
      <c r="D28" s="176"/>
      <c r="E28" s="176"/>
      <c r="F28" s="176"/>
      <c r="G28" s="176"/>
      <c r="H28" s="177"/>
      <c r="I28" s="177"/>
      <c r="J28" s="178"/>
      <c r="K28" s="178"/>
      <c r="L28" s="178"/>
      <c r="M28" s="178"/>
      <c r="N28" s="177"/>
      <c r="O28" s="177"/>
      <c r="P28" s="178"/>
      <c r="Q28" s="178"/>
      <c r="R28" s="178"/>
      <c r="S28" s="178"/>
      <c r="U28" s="167"/>
    </row>
    <row r="29" spans="1:21" ht="15.75" x14ac:dyDescent="0.25">
      <c r="A29" s="1519" t="s">
        <v>1701</v>
      </c>
      <c r="B29" s="1519"/>
      <c r="C29" s="1519"/>
      <c r="D29" s="1519"/>
      <c r="E29" s="1519"/>
      <c r="F29" s="1519"/>
      <c r="G29" s="1519"/>
      <c r="H29" s="1519"/>
      <c r="I29" s="1519"/>
      <c r="J29" s="1519"/>
      <c r="K29" s="1519"/>
      <c r="L29" s="1519"/>
      <c r="M29" s="1519"/>
      <c r="N29" s="1519"/>
      <c r="O29" s="1519"/>
      <c r="P29" s="1519"/>
      <c r="Q29" s="1519"/>
      <c r="R29" s="1519"/>
      <c r="S29" s="1519"/>
    </row>
    <row r="30" spans="1:21" ht="16.149999999999999" customHeight="1" x14ac:dyDescent="0.25">
      <c r="A30" s="1520"/>
      <c r="B30" s="1520"/>
      <c r="C30" s="1520"/>
      <c r="D30" s="1520"/>
      <c r="E30" s="1520"/>
      <c r="F30" s="1520"/>
      <c r="G30" s="1520"/>
      <c r="H30" s="1521">
        <v>2023</v>
      </c>
      <c r="I30" s="1521"/>
      <c r="J30" s="1521"/>
      <c r="K30" s="1521"/>
      <c r="L30" s="1521"/>
      <c r="M30" s="1521"/>
      <c r="N30" s="1521">
        <v>2024</v>
      </c>
      <c r="O30" s="1521"/>
      <c r="P30" s="1521"/>
      <c r="Q30" s="1521"/>
      <c r="R30" s="1521"/>
      <c r="S30" s="1521"/>
    </row>
    <row r="31" spans="1:21" ht="24.6" customHeight="1" x14ac:dyDescent="0.2">
      <c r="A31" s="1520"/>
      <c r="B31" s="1520"/>
      <c r="C31" s="1520"/>
      <c r="D31" s="1520"/>
      <c r="E31" s="1520"/>
      <c r="F31" s="1520"/>
      <c r="G31" s="1520"/>
      <c r="H31" s="1522" t="s">
        <v>613</v>
      </c>
      <c r="I31" s="1522"/>
      <c r="J31" s="1522"/>
      <c r="K31" s="1523" t="s">
        <v>1702</v>
      </c>
      <c r="L31" s="1523"/>
      <c r="M31" s="1523"/>
      <c r="N31" s="1522" t="s">
        <v>613</v>
      </c>
      <c r="O31" s="1522"/>
      <c r="P31" s="1522"/>
      <c r="Q31" s="1523" t="s">
        <v>1702</v>
      </c>
      <c r="R31" s="1523"/>
      <c r="S31" s="1523"/>
    </row>
    <row r="32" spans="1:21" ht="13.9" customHeight="1" x14ac:dyDescent="0.2">
      <c r="A32" s="1515" t="s">
        <v>1703</v>
      </c>
      <c r="B32" s="1515"/>
      <c r="C32" s="1515"/>
      <c r="D32" s="1515"/>
      <c r="E32" s="1515"/>
      <c r="F32" s="1515"/>
      <c r="G32" s="1515"/>
      <c r="H32" s="1512">
        <v>52353</v>
      </c>
      <c r="I32" s="1512"/>
      <c r="J32" s="1512"/>
      <c r="K32" s="1513">
        <v>632.1</v>
      </c>
      <c r="L32" s="1513"/>
      <c r="M32" s="1514"/>
      <c r="N32" s="1512">
        <v>54397</v>
      </c>
      <c r="O32" s="1512"/>
      <c r="P32" s="1512"/>
      <c r="Q32" s="1513">
        <v>654.1</v>
      </c>
      <c r="R32" s="1513"/>
      <c r="S32" s="1514"/>
    </row>
    <row r="33" spans="1:19" ht="13.9" customHeight="1" x14ac:dyDescent="0.2">
      <c r="A33" s="1516" t="s">
        <v>1704</v>
      </c>
      <c r="B33" s="1517"/>
      <c r="C33" s="1517"/>
      <c r="D33" s="1517"/>
      <c r="E33" s="1517"/>
      <c r="F33" s="1517"/>
      <c r="G33" s="1518"/>
      <c r="H33" s="1512">
        <v>18559</v>
      </c>
      <c r="I33" s="1512"/>
      <c r="J33" s="1512"/>
      <c r="K33" s="1513">
        <v>309.2</v>
      </c>
      <c r="L33" s="1513"/>
      <c r="M33" s="1514"/>
      <c r="N33" s="1512">
        <v>21342</v>
      </c>
      <c r="O33" s="1512"/>
      <c r="P33" s="1512"/>
      <c r="Q33" s="1513">
        <v>348.6</v>
      </c>
      <c r="R33" s="1513"/>
      <c r="S33" s="1514"/>
    </row>
    <row r="34" spans="1:19" ht="13.9" customHeight="1" x14ac:dyDescent="0.2">
      <c r="A34" s="1511" t="s">
        <v>1705</v>
      </c>
      <c r="B34" s="1511"/>
      <c r="C34" s="1511"/>
      <c r="D34" s="1511"/>
      <c r="E34" s="1511"/>
      <c r="F34" s="1511"/>
      <c r="G34" s="1511"/>
      <c r="H34" s="1512">
        <v>33794</v>
      </c>
      <c r="I34" s="1512"/>
      <c r="J34" s="1512"/>
      <c r="K34" s="1513">
        <v>1357.3</v>
      </c>
      <c r="L34" s="1513"/>
      <c r="M34" s="1514"/>
      <c r="N34" s="1512">
        <v>33055</v>
      </c>
      <c r="O34" s="1512"/>
      <c r="P34" s="1512"/>
      <c r="Q34" s="1513">
        <v>1368.9</v>
      </c>
      <c r="R34" s="1513"/>
      <c r="S34" s="1514"/>
    </row>
    <row r="35" spans="1:19" ht="13.9" customHeight="1" x14ac:dyDescent="0.2">
      <c r="A35" s="1515" t="s">
        <v>1706</v>
      </c>
      <c r="B35" s="1515"/>
      <c r="C35" s="1515"/>
      <c r="D35" s="1515"/>
      <c r="E35" s="1515"/>
      <c r="F35" s="1515"/>
      <c r="G35" s="1515"/>
      <c r="H35" s="1512">
        <v>3804</v>
      </c>
      <c r="I35" s="1512"/>
      <c r="J35" s="1512"/>
      <c r="K35" s="1513">
        <v>186.4</v>
      </c>
      <c r="L35" s="1513"/>
      <c r="M35" s="1514"/>
      <c r="N35" s="1512">
        <v>3557</v>
      </c>
      <c r="O35" s="1512"/>
      <c r="P35" s="1512"/>
      <c r="Q35" s="1513">
        <v>175.8</v>
      </c>
      <c r="R35" s="1513"/>
      <c r="S35" s="1514"/>
    </row>
    <row r="36" spans="1:19" ht="13.9" customHeight="1" x14ac:dyDescent="0.2">
      <c r="A36" s="1507" t="s">
        <v>200</v>
      </c>
      <c r="B36" s="1507"/>
      <c r="C36" s="1507"/>
      <c r="D36" s="1507"/>
      <c r="E36" s="1507"/>
      <c r="F36" s="1507"/>
      <c r="G36" s="1507"/>
      <c r="H36" s="1508">
        <v>56157</v>
      </c>
      <c r="I36" s="1508"/>
      <c r="J36" s="1508"/>
      <c r="K36" s="1509">
        <v>544</v>
      </c>
      <c r="L36" s="1509"/>
      <c r="M36" s="1510"/>
      <c r="N36" s="1508">
        <v>57954</v>
      </c>
      <c r="O36" s="1508"/>
      <c r="P36" s="1508"/>
      <c r="Q36" s="1509">
        <v>560.5</v>
      </c>
      <c r="R36" s="1509"/>
      <c r="S36" s="1510"/>
    </row>
  </sheetData>
  <mergeCells count="89">
    <mergeCell ref="A1:S1"/>
    <mergeCell ref="A2:A4"/>
    <mergeCell ref="B2:G2"/>
    <mergeCell ref="H2:M2"/>
    <mergeCell ref="N2:S2"/>
    <mergeCell ref="B3:D3"/>
    <mergeCell ref="E3:G3"/>
    <mergeCell ref="H3:J3"/>
    <mergeCell ref="K3:M3"/>
    <mergeCell ref="N3:P3"/>
    <mergeCell ref="Q3:S3"/>
    <mergeCell ref="A20:S20"/>
    <mergeCell ref="A21:G22"/>
    <mergeCell ref="H21:M21"/>
    <mergeCell ref="N21:S21"/>
    <mergeCell ref="H22:I22"/>
    <mergeCell ref="J22:K22"/>
    <mergeCell ref="L22:M22"/>
    <mergeCell ref="N22:O22"/>
    <mergeCell ref="P22:Q22"/>
    <mergeCell ref="R22:S22"/>
    <mergeCell ref="A23:G23"/>
    <mergeCell ref="H23:I23"/>
    <mergeCell ref="J23:K23"/>
    <mergeCell ref="L23:M23"/>
    <mergeCell ref="N23:O23"/>
    <mergeCell ref="P23:Q23"/>
    <mergeCell ref="R23:S23"/>
    <mergeCell ref="R24:S24"/>
    <mergeCell ref="A25:G25"/>
    <mergeCell ref="H25:I25"/>
    <mergeCell ref="J25:K25"/>
    <mergeCell ref="L25:M25"/>
    <mergeCell ref="N25:O25"/>
    <mergeCell ref="P25:Q25"/>
    <mergeCell ref="R25:S25"/>
    <mergeCell ref="A24:G24"/>
    <mergeCell ref="H24:I24"/>
    <mergeCell ref="J24:K24"/>
    <mergeCell ref="L24:M24"/>
    <mergeCell ref="N24:O24"/>
    <mergeCell ref="P24:Q24"/>
    <mergeCell ref="R26:S26"/>
    <mergeCell ref="A27:G27"/>
    <mergeCell ref="H27:I27"/>
    <mergeCell ref="J27:K27"/>
    <mergeCell ref="L27:M27"/>
    <mergeCell ref="N27:O27"/>
    <mergeCell ref="P27:Q27"/>
    <mergeCell ref="R27:S27"/>
    <mergeCell ref="A26:G26"/>
    <mergeCell ref="H26:I26"/>
    <mergeCell ref="J26:K26"/>
    <mergeCell ref="L26:M26"/>
    <mergeCell ref="N26:O26"/>
    <mergeCell ref="P26:Q26"/>
    <mergeCell ref="A29:S29"/>
    <mergeCell ref="A30:G31"/>
    <mergeCell ref="H30:M30"/>
    <mergeCell ref="N30:S30"/>
    <mergeCell ref="H31:J31"/>
    <mergeCell ref="K31:M31"/>
    <mergeCell ref="N31:P31"/>
    <mergeCell ref="Q31:S31"/>
    <mergeCell ref="A33:G33"/>
    <mergeCell ref="H33:J33"/>
    <mergeCell ref="K33:M33"/>
    <mergeCell ref="N33:P33"/>
    <mergeCell ref="Q33:S33"/>
    <mergeCell ref="A32:G32"/>
    <mergeCell ref="H32:J32"/>
    <mergeCell ref="K32:M32"/>
    <mergeCell ref="N32:P32"/>
    <mergeCell ref="Q32:S32"/>
    <mergeCell ref="A35:G35"/>
    <mergeCell ref="H35:J35"/>
    <mergeCell ref="K35:M35"/>
    <mergeCell ref="N35:P35"/>
    <mergeCell ref="Q35:S35"/>
    <mergeCell ref="A34:G34"/>
    <mergeCell ref="H34:J34"/>
    <mergeCell ref="K34:M34"/>
    <mergeCell ref="N34:P34"/>
    <mergeCell ref="Q34:S34"/>
    <mergeCell ref="A36:G36"/>
    <mergeCell ref="H36:J36"/>
    <mergeCell ref="K36:M36"/>
    <mergeCell ref="N36:P36"/>
    <mergeCell ref="Q36:S36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37"/>
  <sheetViews>
    <sheetView zoomScaleNormal="100" workbookViewId="0">
      <selection activeCell="N20" sqref="N20"/>
    </sheetView>
  </sheetViews>
  <sheetFormatPr defaultRowHeight="12.75" x14ac:dyDescent="0.2"/>
  <cols>
    <col min="1" max="1" width="40" customWidth="1"/>
    <col min="2" max="2" width="7.5703125" customWidth="1"/>
    <col min="3" max="3" width="7.42578125" customWidth="1"/>
    <col min="4" max="5" width="9.7109375" customWidth="1"/>
    <col min="6" max="6" width="7.7109375" style="181" customWidth="1"/>
    <col min="7" max="7" width="9.28515625" customWidth="1"/>
  </cols>
  <sheetData>
    <row r="1" spans="1:7" ht="18.75" customHeight="1" x14ac:dyDescent="0.25">
      <c r="A1" s="1212" t="s">
        <v>795</v>
      </c>
      <c r="B1" s="1212"/>
      <c r="C1" s="1212"/>
      <c r="D1" s="1212"/>
      <c r="E1" s="1212"/>
      <c r="F1" s="1212"/>
      <c r="G1" s="1212"/>
    </row>
    <row r="2" spans="1:7" ht="18" customHeight="1" x14ac:dyDescent="0.25">
      <c r="A2" s="1212" t="s">
        <v>796</v>
      </c>
      <c r="B2" s="1212"/>
      <c r="C2" s="1212"/>
      <c r="D2" s="1212"/>
      <c r="E2" s="1212"/>
      <c r="F2" s="1212"/>
      <c r="G2" s="1212"/>
    </row>
    <row r="3" spans="1:7" ht="19.5" customHeight="1" x14ac:dyDescent="0.25">
      <c r="A3" s="1212" t="s">
        <v>1577</v>
      </c>
      <c r="B3" s="1212"/>
      <c r="C3" s="1212"/>
      <c r="D3" s="1212"/>
      <c r="E3" s="1212"/>
      <c r="F3" s="1212"/>
      <c r="G3" s="1212"/>
    </row>
    <row r="4" spans="1:7" ht="19.5" customHeight="1" x14ac:dyDescent="0.2">
      <c r="A4" s="1425" t="s">
        <v>754</v>
      </c>
      <c r="B4" s="1245">
        <v>2023</v>
      </c>
      <c r="C4" s="1245"/>
      <c r="D4" s="1245"/>
      <c r="E4" s="1245">
        <v>2024</v>
      </c>
      <c r="F4" s="1245"/>
      <c r="G4" s="1245"/>
    </row>
    <row r="5" spans="1:7" ht="36.6" customHeight="1" x14ac:dyDescent="0.2">
      <c r="A5" s="1425"/>
      <c r="B5" s="897" t="s">
        <v>613</v>
      </c>
      <c r="C5" s="918" t="s">
        <v>206</v>
      </c>
      <c r="D5" s="896" t="s">
        <v>797</v>
      </c>
      <c r="E5" s="395" t="s">
        <v>613</v>
      </c>
      <c r="F5" s="435" t="s">
        <v>206</v>
      </c>
      <c r="G5" s="398" t="s">
        <v>797</v>
      </c>
    </row>
    <row r="6" spans="1:7" ht="32.450000000000003" customHeight="1" x14ac:dyDescent="0.2">
      <c r="A6" s="39" t="s">
        <v>618</v>
      </c>
      <c r="B6" s="913">
        <v>7298</v>
      </c>
      <c r="C6" s="857">
        <v>100</v>
      </c>
      <c r="D6" s="166">
        <v>88.1</v>
      </c>
      <c r="E6" s="807">
        <v>6363</v>
      </c>
      <c r="F6" s="857">
        <v>100</v>
      </c>
      <c r="G6" s="166">
        <v>76.514323438058028</v>
      </c>
    </row>
    <row r="7" spans="1:7" ht="22.9" customHeight="1" x14ac:dyDescent="0.2">
      <c r="A7" s="416" t="s">
        <v>757</v>
      </c>
      <c r="B7" s="858">
        <v>9</v>
      </c>
      <c r="C7" s="202">
        <v>0.1</v>
      </c>
      <c r="D7" s="168">
        <v>0.1</v>
      </c>
      <c r="E7" s="858">
        <v>9</v>
      </c>
      <c r="F7" s="202">
        <v>0.1</v>
      </c>
      <c r="G7" s="168">
        <v>0.1082239369703791</v>
      </c>
    </row>
    <row r="8" spans="1:7" ht="16.149999999999999" customHeight="1" x14ac:dyDescent="0.2">
      <c r="A8" s="171" t="s">
        <v>798</v>
      </c>
      <c r="B8" s="859">
        <v>9</v>
      </c>
      <c r="C8" s="860">
        <v>0.1</v>
      </c>
      <c r="D8" s="861">
        <v>0.1</v>
      </c>
      <c r="E8" s="859">
        <v>9</v>
      </c>
      <c r="F8" s="860">
        <v>0.1</v>
      </c>
      <c r="G8" s="861">
        <v>0.1082239369703791</v>
      </c>
    </row>
    <row r="9" spans="1:7" ht="30" customHeight="1" x14ac:dyDescent="0.2">
      <c r="A9" s="416" t="s">
        <v>721</v>
      </c>
      <c r="B9" s="858">
        <v>47</v>
      </c>
      <c r="C9" s="202">
        <v>0.6</v>
      </c>
      <c r="D9" s="168">
        <v>0.6</v>
      </c>
      <c r="E9" s="858">
        <v>44</v>
      </c>
      <c r="F9" s="202">
        <v>0.7</v>
      </c>
      <c r="G9" s="168">
        <v>0.52909480296629785</v>
      </c>
    </row>
    <row r="10" spans="1:7" ht="22.9" customHeight="1" x14ac:dyDescent="0.2">
      <c r="A10" s="416" t="s">
        <v>759</v>
      </c>
      <c r="B10" s="858">
        <v>2802</v>
      </c>
      <c r="C10" s="202">
        <v>38.4</v>
      </c>
      <c r="D10" s="168">
        <v>33.799999999999997</v>
      </c>
      <c r="E10" s="858">
        <v>2460</v>
      </c>
      <c r="F10" s="202">
        <v>38.700000000000003</v>
      </c>
      <c r="G10" s="168">
        <v>29.581209438570291</v>
      </c>
    </row>
    <row r="11" spans="1:7" ht="22.9" customHeight="1" x14ac:dyDescent="0.2">
      <c r="A11" s="416" t="s">
        <v>458</v>
      </c>
      <c r="B11" s="858">
        <v>201</v>
      </c>
      <c r="C11" s="202">
        <v>2.8</v>
      </c>
      <c r="D11" s="168">
        <v>2.4</v>
      </c>
      <c r="E11" s="858">
        <v>192</v>
      </c>
      <c r="F11" s="202">
        <v>3</v>
      </c>
      <c r="G11" s="168">
        <v>2.3087773220347545</v>
      </c>
    </row>
    <row r="12" spans="1:7" ht="16.149999999999999" customHeight="1" x14ac:dyDescent="0.2">
      <c r="A12" s="171" t="s">
        <v>799</v>
      </c>
      <c r="B12" s="859">
        <v>172</v>
      </c>
      <c r="C12" s="860">
        <v>2.4</v>
      </c>
      <c r="D12" s="861">
        <v>2.1</v>
      </c>
      <c r="E12" s="859">
        <v>174</v>
      </c>
      <c r="F12" s="860">
        <v>2.7</v>
      </c>
      <c r="G12" s="861">
        <v>2.092329448093996</v>
      </c>
    </row>
    <row r="13" spans="1:7" ht="22.9" customHeight="1" x14ac:dyDescent="0.2">
      <c r="A13" s="416" t="s">
        <v>463</v>
      </c>
      <c r="B13" s="858">
        <v>382</v>
      </c>
      <c r="C13" s="202">
        <v>5.2</v>
      </c>
      <c r="D13" s="168">
        <v>4.5999999999999996</v>
      </c>
      <c r="E13" s="858">
        <v>294</v>
      </c>
      <c r="F13" s="202">
        <v>4.5999999999999996</v>
      </c>
      <c r="G13" s="168">
        <v>3.5353152743657175</v>
      </c>
    </row>
    <row r="14" spans="1:7" ht="18" customHeight="1" x14ac:dyDescent="0.2">
      <c r="A14" s="171" t="s">
        <v>800</v>
      </c>
      <c r="B14" s="859">
        <v>73</v>
      </c>
      <c r="C14" s="860">
        <v>1</v>
      </c>
      <c r="D14" s="861">
        <v>0.9</v>
      </c>
      <c r="E14" s="859">
        <v>56</v>
      </c>
      <c r="F14" s="860">
        <v>0.9</v>
      </c>
      <c r="G14" s="861">
        <v>0.67339338559347006</v>
      </c>
    </row>
    <row r="15" spans="1:7" ht="22.9" customHeight="1" x14ac:dyDescent="0.2">
      <c r="A15" s="416" t="s">
        <v>762</v>
      </c>
      <c r="B15" s="858">
        <v>629</v>
      </c>
      <c r="C15" s="202">
        <v>8.6</v>
      </c>
      <c r="D15" s="168">
        <v>7.6</v>
      </c>
      <c r="E15" s="858">
        <v>509</v>
      </c>
      <c r="F15" s="202">
        <v>8</v>
      </c>
      <c r="G15" s="168">
        <v>6.120664879769218</v>
      </c>
    </row>
    <row r="16" spans="1:7" ht="22.9" customHeight="1" x14ac:dyDescent="0.2">
      <c r="A16" s="416" t="s">
        <v>763</v>
      </c>
      <c r="B16" s="858">
        <v>368</v>
      </c>
      <c r="C16" s="202">
        <v>5</v>
      </c>
      <c r="D16" s="168">
        <v>4.4000000000000004</v>
      </c>
      <c r="E16" s="858">
        <v>311</v>
      </c>
      <c r="F16" s="202">
        <v>4.9000000000000004</v>
      </c>
      <c r="G16" s="168">
        <v>3.7397382664208783</v>
      </c>
    </row>
    <row r="17" spans="1:7" ht="22.9" customHeight="1" x14ac:dyDescent="0.2">
      <c r="A17" s="416" t="s">
        <v>764</v>
      </c>
      <c r="B17" s="858">
        <v>48</v>
      </c>
      <c r="C17" s="202">
        <v>0.7</v>
      </c>
      <c r="D17" s="168">
        <v>0.6</v>
      </c>
      <c r="E17" s="858">
        <v>23</v>
      </c>
      <c r="F17" s="202">
        <v>0.4</v>
      </c>
      <c r="G17" s="168">
        <v>0.27657228336874662</v>
      </c>
    </row>
    <row r="18" spans="1:7" ht="22.9" customHeight="1" x14ac:dyDescent="0.2">
      <c r="A18" s="416" t="s">
        <v>470</v>
      </c>
      <c r="B18" s="858">
        <v>1437</v>
      </c>
      <c r="C18" s="202">
        <v>19.7</v>
      </c>
      <c r="D18" s="168">
        <v>17.3</v>
      </c>
      <c r="E18" s="858">
        <v>1320</v>
      </c>
      <c r="F18" s="202">
        <v>20.7</v>
      </c>
      <c r="G18" s="168">
        <v>15.872844088988936</v>
      </c>
    </row>
    <row r="19" spans="1:7" ht="30.6" customHeight="1" x14ac:dyDescent="0.2">
      <c r="A19" s="171" t="s">
        <v>801</v>
      </c>
      <c r="B19" s="859">
        <v>14</v>
      </c>
      <c r="C19" s="860">
        <v>0.2</v>
      </c>
      <c r="D19" s="861">
        <v>0.2</v>
      </c>
      <c r="E19" s="859">
        <v>9</v>
      </c>
      <c r="F19" s="860">
        <v>0.1</v>
      </c>
      <c r="G19" s="861">
        <v>0.1082239369703791</v>
      </c>
    </row>
    <row r="20" spans="1:7" ht="27.6" customHeight="1" x14ac:dyDescent="0.2">
      <c r="A20" s="171" t="s">
        <v>802</v>
      </c>
      <c r="B20" s="859">
        <v>10</v>
      </c>
      <c r="C20" s="860">
        <v>0.1</v>
      </c>
      <c r="D20" s="861">
        <v>0.1</v>
      </c>
      <c r="E20" s="859">
        <v>10</v>
      </c>
      <c r="F20" s="860">
        <v>0.2</v>
      </c>
      <c r="G20" s="861">
        <v>0.12024881885597678</v>
      </c>
    </row>
    <row r="21" spans="1:7" ht="19.149999999999999" customHeight="1" x14ac:dyDescent="0.2">
      <c r="A21" s="171" t="s">
        <v>803</v>
      </c>
      <c r="B21" s="859">
        <v>465</v>
      </c>
      <c r="C21" s="860">
        <v>6.4</v>
      </c>
      <c r="D21" s="861">
        <v>5.6</v>
      </c>
      <c r="E21" s="859">
        <v>408</v>
      </c>
      <c r="F21" s="860">
        <v>6.4</v>
      </c>
      <c r="G21" s="861">
        <v>4.9061518093238528</v>
      </c>
    </row>
    <row r="22" spans="1:7" ht="19.149999999999999" customHeight="1" x14ac:dyDescent="0.2">
      <c r="A22" s="171" t="s">
        <v>804</v>
      </c>
      <c r="B22" s="859">
        <v>653</v>
      </c>
      <c r="C22" s="860">
        <v>8.9</v>
      </c>
      <c r="D22" s="861">
        <v>7.9</v>
      </c>
      <c r="E22" s="859">
        <v>623</v>
      </c>
      <c r="F22" s="860">
        <v>9.8000000000000007</v>
      </c>
      <c r="G22" s="861">
        <v>7.4915014147273542</v>
      </c>
    </row>
    <row r="23" spans="1:7" ht="22.9" customHeight="1" x14ac:dyDescent="0.2">
      <c r="A23" s="416" t="s">
        <v>769</v>
      </c>
      <c r="B23" s="858">
        <v>82</v>
      </c>
      <c r="C23" s="202">
        <v>1.1000000000000001</v>
      </c>
      <c r="D23" s="168">
        <v>1</v>
      </c>
      <c r="E23" s="858">
        <v>74</v>
      </c>
      <c r="F23" s="202">
        <v>1.2</v>
      </c>
      <c r="G23" s="168">
        <v>0.88984125953422821</v>
      </c>
    </row>
    <row r="24" spans="1:7" ht="22.9" customHeight="1" x14ac:dyDescent="0.2">
      <c r="A24" s="416" t="s">
        <v>690</v>
      </c>
      <c r="B24" s="858">
        <v>160</v>
      </c>
      <c r="C24" s="202">
        <v>2.2000000000000002</v>
      </c>
      <c r="D24" s="168">
        <v>1.9</v>
      </c>
      <c r="E24" s="858">
        <v>121</v>
      </c>
      <c r="F24" s="202">
        <v>1.9</v>
      </c>
      <c r="G24" s="168">
        <v>1.4550107081573191</v>
      </c>
    </row>
    <row r="25" spans="1:7" ht="22.9" customHeight="1" x14ac:dyDescent="0.2">
      <c r="A25" s="416" t="s">
        <v>805</v>
      </c>
      <c r="B25" s="858">
        <v>578</v>
      </c>
      <c r="C25" s="202">
        <v>7.9</v>
      </c>
      <c r="D25" s="168">
        <v>7</v>
      </c>
      <c r="E25" s="858">
        <v>525</v>
      </c>
      <c r="F25" s="202">
        <v>8.3000000000000007</v>
      </c>
      <c r="G25" s="168">
        <v>6.3130629899387811</v>
      </c>
    </row>
    <row r="26" spans="1:7" ht="22.9" customHeight="1" x14ac:dyDescent="0.2">
      <c r="A26" s="171" t="s">
        <v>806</v>
      </c>
      <c r="B26" s="859">
        <v>187</v>
      </c>
      <c r="C26" s="860">
        <v>2.6</v>
      </c>
      <c r="D26" s="861">
        <v>2.2999999999999998</v>
      </c>
      <c r="E26" s="859">
        <v>147</v>
      </c>
      <c r="F26" s="860">
        <v>2.2999999999999998</v>
      </c>
      <c r="G26" s="861">
        <v>1.7676576371828587</v>
      </c>
    </row>
    <row r="27" spans="1:7" ht="22.9" customHeight="1" x14ac:dyDescent="0.2">
      <c r="A27" s="416" t="s">
        <v>485</v>
      </c>
      <c r="B27" s="858">
        <v>131</v>
      </c>
      <c r="C27" s="202">
        <v>1.9</v>
      </c>
      <c r="D27" s="168">
        <v>1.6</v>
      </c>
      <c r="E27" s="858">
        <v>103</v>
      </c>
      <c r="F27" s="202">
        <v>1.6</v>
      </c>
      <c r="G27" s="168">
        <v>1.2385628342165609</v>
      </c>
    </row>
    <row r="28" spans="1:7" ht="22.9" customHeight="1" x14ac:dyDescent="0.2">
      <c r="A28" s="416" t="s">
        <v>773</v>
      </c>
      <c r="B28" s="858">
        <v>184</v>
      </c>
      <c r="C28" s="202">
        <v>2.5</v>
      </c>
      <c r="D28" s="168">
        <v>2.2000000000000002</v>
      </c>
      <c r="E28" s="858">
        <v>187</v>
      </c>
      <c r="F28" s="202">
        <v>2.9</v>
      </c>
      <c r="G28" s="168">
        <v>2.248652912606766</v>
      </c>
    </row>
    <row r="29" spans="1:7" ht="17.45" customHeight="1" x14ac:dyDescent="0.2">
      <c r="A29" s="171" t="s">
        <v>807</v>
      </c>
      <c r="B29" s="859">
        <v>51</v>
      </c>
      <c r="C29" s="860">
        <v>0.7</v>
      </c>
      <c r="D29" s="861">
        <v>0.6</v>
      </c>
      <c r="E29" s="859">
        <v>58</v>
      </c>
      <c r="F29" s="860">
        <v>0.9</v>
      </c>
      <c r="G29" s="861">
        <v>0.69744314936466534</v>
      </c>
    </row>
    <row r="30" spans="1:7" ht="17.45" customHeight="1" x14ac:dyDescent="0.2">
      <c r="A30" s="171" t="s">
        <v>808</v>
      </c>
      <c r="B30" s="859">
        <v>125</v>
      </c>
      <c r="C30" s="860">
        <v>1.7</v>
      </c>
      <c r="D30" s="861">
        <v>1.5</v>
      </c>
      <c r="E30" s="859">
        <v>122</v>
      </c>
      <c r="F30" s="860">
        <v>1.9</v>
      </c>
      <c r="G30" s="861">
        <v>1.4670355900429168</v>
      </c>
    </row>
    <row r="31" spans="1:7" ht="17.45" customHeight="1" x14ac:dyDescent="0.2">
      <c r="A31" s="171" t="s">
        <v>809</v>
      </c>
      <c r="B31" s="859">
        <v>7</v>
      </c>
      <c r="C31" s="860">
        <v>0.1</v>
      </c>
      <c r="D31" s="861">
        <v>0.1</v>
      </c>
      <c r="E31" s="859">
        <v>6</v>
      </c>
      <c r="F31" s="860">
        <v>0.1</v>
      </c>
      <c r="G31" s="861">
        <v>7.2149291313586078E-2</v>
      </c>
    </row>
    <row r="32" spans="1:7" ht="17.45" customHeight="1" x14ac:dyDescent="0.2">
      <c r="A32" s="171" t="s">
        <v>810</v>
      </c>
      <c r="B32" s="859">
        <v>1</v>
      </c>
      <c r="C32" s="862">
        <v>0</v>
      </c>
      <c r="D32" s="863">
        <v>0</v>
      </c>
      <c r="E32" s="859">
        <v>1</v>
      </c>
      <c r="F32" s="862">
        <v>0</v>
      </c>
      <c r="G32" s="863">
        <v>1.2024881885597678E-2</v>
      </c>
    </row>
    <row r="33" spans="1:7" ht="22.9" customHeight="1" x14ac:dyDescent="0.2">
      <c r="A33" s="416" t="s">
        <v>778</v>
      </c>
      <c r="B33" s="858">
        <v>12</v>
      </c>
      <c r="C33" s="202">
        <v>0.2</v>
      </c>
      <c r="D33" s="168">
        <v>0.1</v>
      </c>
      <c r="E33" s="858">
        <v>8</v>
      </c>
      <c r="F33" s="202">
        <v>0.1</v>
      </c>
      <c r="G33" s="168">
        <v>9.6199055084781424E-2</v>
      </c>
    </row>
    <row r="34" spans="1:7" ht="22.9" customHeight="1" x14ac:dyDescent="0.2">
      <c r="A34" s="416" t="s">
        <v>779</v>
      </c>
      <c r="B34" s="858">
        <v>1</v>
      </c>
      <c r="C34" s="101">
        <v>0</v>
      </c>
      <c r="D34" s="864">
        <v>0</v>
      </c>
      <c r="E34" s="858">
        <v>2</v>
      </c>
      <c r="F34" s="101">
        <v>3.1431714600031434E-2</v>
      </c>
      <c r="G34" s="864">
        <v>2.4049763771195356E-2</v>
      </c>
    </row>
    <row r="35" spans="1:7" ht="22.9" customHeight="1" x14ac:dyDescent="0.2">
      <c r="A35" s="416" t="s">
        <v>780</v>
      </c>
      <c r="B35" s="858">
        <v>0</v>
      </c>
      <c r="C35" s="202">
        <v>0</v>
      </c>
      <c r="D35" s="168">
        <v>0</v>
      </c>
      <c r="E35" s="858">
        <v>0</v>
      </c>
      <c r="F35" s="202">
        <v>0</v>
      </c>
      <c r="G35" s="168">
        <v>0</v>
      </c>
    </row>
    <row r="36" spans="1:7" ht="22.9" customHeight="1" x14ac:dyDescent="0.2">
      <c r="A36" s="416" t="s">
        <v>753</v>
      </c>
      <c r="B36" s="858">
        <v>227</v>
      </c>
      <c r="C36" s="202">
        <v>3.1</v>
      </c>
      <c r="D36" s="168">
        <v>2.7</v>
      </c>
      <c r="E36" s="858">
        <v>181</v>
      </c>
      <c r="F36" s="202">
        <v>2.8</v>
      </c>
      <c r="G36" s="168">
        <v>2.1765036212931799</v>
      </c>
    </row>
    <row r="37" spans="1:7" x14ac:dyDescent="0.2">
      <c r="B37" s="180"/>
      <c r="C37" s="180"/>
      <c r="D37" s="180"/>
      <c r="E37" s="180"/>
      <c r="G37" s="180"/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E41"/>
  <sheetViews>
    <sheetView zoomScaleNormal="100" workbookViewId="0">
      <selection activeCell="B38" sqref="B38"/>
    </sheetView>
  </sheetViews>
  <sheetFormatPr defaultColWidth="9.140625" defaultRowHeight="12.75" x14ac:dyDescent="0.2"/>
  <cols>
    <col min="1" max="1" width="42.140625" style="23" customWidth="1"/>
    <col min="2" max="4" width="15.42578125" style="23" customWidth="1"/>
    <col min="5" max="16384" width="9.140625" style="23"/>
  </cols>
  <sheetData>
    <row r="1" spans="1:5" ht="33.6" customHeight="1" x14ac:dyDescent="0.2">
      <c r="A1" s="1219" t="s">
        <v>1874</v>
      </c>
      <c r="B1" s="1219"/>
      <c r="C1" s="1219"/>
      <c r="D1" s="1219"/>
    </row>
    <row r="2" spans="1:5" ht="42" customHeight="1" x14ac:dyDescent="0.2">
      <c r="A2" s="1220" t="s">
        <v>1645</v>
      </c>
      <c r="B2" s="1220"/>
      <c r="C2" s="1220"/>
      <c r="D2" s="1220"/>
    </row>
    <row r="3" spans="1:5" s="24" customFormat="1" ht="30" customHeight="1" x14ac:dyDescent="0.2">
      <c r="A3" s="1221" t="s">
        <v>59</v>
      </c>
      <c r="B3" s="1226" t="s">
        <v>1875</v>
      </c>
      <c r="C3" s="1226"/>
      <c r="D3" s="1226"/>
    </row>
    <row r="4" spans="1:5" s="24" customFormat="1" ht="15" x14ac:dyDescent="0.2">
      <c r="A4" s="1221"/>
      <c r="B4" s="1222" t="s">
        <v>60</v>
      </c>
      <c r="C4" s="1224" t="s">
        <v>61</v>
      </c>
      <c r="D4" s="1225"/>
      <c r="E4" s="25"/>
    </row>
    <row r="5" spans="1:5" s="24" customFormat="1" ht="15" x14ac:dyDescent="0.2">
      <c r="A5" s="1221"/>
      <c r="B5" s="1223"/>
      <c r="C5" s="26" t="s">
        <v>62</v>
      </c>
      <c r="D5" s="390" t="s">
        <v>63</v>
      </c>
      <c r="E5" s="25"/>
    </row>
    <row r="6" spans="1:5" s="28" customFormat="1" ht="24.6" customHeight="1" x14ac:dyDescent="0.2">
      <c r="A6" s="1060" t="s">
        <v>64</v>
      </c>
      <c r="B6" s="1056">
        <v>1032904</v>
      </c>
      <c r="C6" s="1056">
        <v>789250</v>
      </c>
      <c r="D6" s="1056">
        <v>243654</v>
      </c>
      <c r="E6" s="27"/>
    </row>
    <row r="7" spans="1:5" s="28" customFormat="1" ht="19.149999999999999" customHeight="1" x14ac:dyDescent="0.2">
      <c r="A7" s="1052" t="s">
        <v>65</v>
      </c>
      <c r="B7" s="1056">
        <v>488690</v>
      </c>
      <c r="C7" s="1056">
        <v>488690</v>
      </c>
      <c r="D7" s="1056" t="s">
        <v>210</v>
      </c>
      <c r="E7" s="27"/>
    </row>
    <row r="8" spans="1:5" s="28" customFormat="1" ht="19.149999999999999" customHeight="1" x14ac:dyDescent="0.2">
      <c r="A8" s="1053" t="s">
        <v>66</v>
      </c>
      <c r="B8" s="1057">
        <v>488690</v>
      </c>
      <c r="C8" s="1057">
        <v>488690</v>
      </c>
      <c r="D8" s="1057" t="s">
        <v>210</v>
      </c>
      <c r="E8" s="27"/>
    </row>
    <row r="9" spans="1:5" s="28" customFormat="1" ht="19.149999999999999" customHeight="1" x14ac:dyDescent="0.2">
      <c r="A9" s="1053" t="s">
        <v>67</v>
      </c>
      <c r="B9" s="1057"/>
      <c r="C9" s="1057"/>
      <c r="D9" s="1057"/>
      <c r="E9" s="27"/>
    </row>
    <row r="10" spans="1:5" s="28" customFormat="1" ht="19.149999999999999" customHeight="1" x14ac:dyDescent="0.2">
      <c r="A10" s="1053" t="s">
        <v>68</v>
      </c>
      <c r="B10" s="1057">
        <v>181963</v>
      </c>
      <c r="C10" s="1057">
        <v>181963</v>
      </c>
      <c r="D10" s="1057" t="s">
        <v>210</v>
      </c>
      <c r="E10" s="27"/>
    </row>
    <row r="11" spans="1:5" s="28" customFormat="1" ht="19.149999999999999" customHeight="1" x14ac:dyDescent="0.2">
      <c r="A11" s="1053" t="s">
        <v>69</v>
      </c>
      <c r="B11" s="1057">
        <v>183550</v>
      </c>
      <c r="C11" s="1057">
        <v>183550</v>
      </c>
      <c r="D11" s="1057" t="s">
        <v>210</v>
      </c>
      <c r="E11" s="27"/>
    </row>
    <row r="12" spans="1:5" s="28" customFormat="1" ht="19.149999999999999" customHeight="1" x14ac:dyDescent="0.2">
      <c r="A12" s="1053" t="s">
        <v>70</v>
      </c>
      <c r="B12" s="1057">
        <v>123177</v>
      </c>
      <c r="C12" s="1057">
        <v>123177</v>
      </c>
      <c r="D12" s="1057" t="s">
        <v>210</v>
      </c>
      <c r="E12" s="27"/>
    </row>
    <row r="13" spans="1:5" s="28" customFormat="1" ht="19.149999999999999" customHeight="1" x14ac:dyDescent="0.2">
      <c r="A13" s="1052" t="s">
        <v>72</v>
      </c>
      <c r="B13" s="1056">
        <v>29432</v>
      </c>
      <c r="C13" s="1056">
        <v>28800</v>
      </c>
      <c r="D13" s="1056">
        <v>632</v>
      </c>
      <c r="E13" s="27"/>
    </row>
    <row r="14" spans="1:5" s="28" customFormat="1" ht="19.149999999999999" customHeight="1" x14ac:dyDescent="0.2">
      <c r="A14" s="1053" t="s">
        <v>73</v>
      </c>
      <c r="B14" s="1057">
        <v>27318</v>
      </c>
      <c r="C14" s="1057">
        <v>27318</v>
      </c>
      <c r="D14" s="1057" t="s">
        <v>210</v>
      </c>
      <c r="E14" s="27"/>
    </row>
    <row r="15" spans="1:5" s="28" customFormat="1" ht="19.149999999999999" customHeight="1" x14ac:dyDescent="0.2">
      <c r="A15" s="1053" t="s">
        <v>74</v>
      </c>
      <c r="B15" s="1057">
        <v>1482</v>
      </c>
      <c r="C15" s="1057">
        <v>1482</v>
      </c>
      <c r="D15" s="1057" t="s">
        <v>210</v>
      </c>
      <c r="E15" s="27"/>
    </row>
    <row r="16" spans="1:5" s="28" customFormat="1" ht="19.149999999999999" customHeight="1" x14ac:dyDescent="0.2">
      <c r="A16" s="1052" t="s">
        <v>77</v>
      </c>
      <c r="B16" s="1058">
        <v>37175</v>
      </c>
      <c r="C16" s="1058">
        <v>28600</v>
      </c>
      <c r="D16" s="1058">
        <v>8575</v>
      </c>
      <c r="E16" s="27"/>
    </row>
    <row r="17" spans="1:5" s="28" customFormat="1" ht="19.149999999999999" customHeight="1" x14ac:dyDescent="0.2">
      <c r="A17" s="1053" t="s">
        <v>78</v>
      </c>
      <c r="B17" s="1059">
        <v>28600</v>
      </c>
      <c r="C17" s="1059">
        <v>28600</v>
      </c>
      <c r="D17" s="1059" t="s">
        <v>210</v>
      </c>
      <c r="E17" s="27"/>
    </row>
    <row r="18" spans="1:5" s="28" customFormat="1" ht="19.149999999999999" customHeight="1" x14ac:dyDescent="0.2">
      <c r="A18" s="1052" t="s">
        <v>1646</v>
      </c>
      <c r="B18" s="1058">
        <v>3701</v>
      </c>
      <c r="C18" s="1058">
        <v>3612</v>
      </c>
      <c r="D18" s="1058">
        <v>89</v>
      </c>
      <c r="E18" s="27"/>
    </row>
    <row r="19" spans="1:5" s="28" customFormat="1" ht="19.149999999999999" customHeight="1" x14ac:dyDescent="0.2">
      <c r="A19" s="1053" t="s">
        <v>80</v>
      </c>
      <c r="B19" s="1059">
        <v>3612</v>
      </c>
      <c r="C19" s="1059">
        <v>3612</v>
      </c>
      <c r="D19" s="1059" t="s">
        <v>210</v>
      </c>
      <c r="E19" s="27"/>
    </row>
    <row r="20" spans="1:5" s="28" customFormat="1" ht="19.149999999999999" customHeight="1" x14ac:dyDescent="0.2">
      <c r="A20" s="1052" t="s">
        <v>1647</v>
      </c>
      <c r="B20" s="1058">
        <v>8391</v>
      </c>
      <c r="C20" s="1058">
        <v>8177</v>
      </c>
      <c r="D20" s="1058">
        <v>214</v>
      </c>
      <c r="E20" s="27"/>
    </row>
    <row r="21" spans="1:5" s="28" customFormat="1" ht="19.149999999999999" customHeight="1" x14ac:dyDescent="0.2">
      <c r="A21" s="1053" t="s">
        <v>81</v>
      </c>
      <c r="B21" s="1059">
        <v>8177</v>
      </c>
      <c r="C21" s="1059">
        <v>8177</v>
      </c>
      <c r="D21" s="1059" t="s">
        <v>210</v>
      </c>
      <c r="E21" s="27"/>
    </row>
    <row r="22" spans="1:5" s="28" customFormat="1" ht="19.149999999999999" customHeight="1" x14ac:dyDescent="0.2">
      <c r="A22" s="1052" t="s">
        <v>86</v>
      </c>
      <c r="B22" s="1058">
        <v>12649</v>
      </c>
      <c r="C22" s="1058">
        <v>12649</v>
      </c>
      <c r="D22" s="1058" t="s">
        <v>210</v>
      </c>
      <c r="E22" s="27"/>
    </row>
    <row r="23" spans="1:5" s="28" customFormat="1" ht="19.149999999999999" customHeight="1" x14ac:dyDescent="0.2">
      <c r="A23" s="1054" t="s">
        <v>87</v>
      </c>
      <c r="B23" s="1059">
        <v>12649</v>
      </c>
      <c r="C23" s="1059">
        <v>12649</v>
      </c>
      <c r="D23" s="1059" t="s">
        <v>210</v>
      </c>
      <c r="E23" s="27"/>
    </row>
    <row r="24" spans="1:5" s="28" customFormat="1" ht="19.149999999999999" customHeight="1" x14ac:dyDescent="0.2">
      <c r="A24" s="1052" t="s">
        <v>91</v>
      </c>
      <c r="B24" s="1056">
        <v>27350</v>
      </c>
      <c r="C24" s="1056">
        <v>20754</v>
      </c>
      <c r="D24" s="1056">
        <v>6596</v>
      </c>
      <c r="E24" s="27"/>
    </row>
    <row r="25" spans="1:5" s="28" customFormat="1" ht="19.149999999999999" customHeight="1" x14ac:dyDescent="0.2">
      <c r="A25" s="1054" t="s">
        <v>92</v>
      </c>
      <c r="B25" s="1057">
        <v>20754</v>
      </c>
      <c r="C25" s="1057">
        <v>20754</v>
      </c>
      <c r="D25" s="1057" t="s">
        <v>210</v>
      </c>
      <c r="E25" s="27"/>
    </row>
    <row r="26" spans="1:5" s="28" customFormat="1" ht="19.149999999999999" customHeight="1" x14ac:dyDescent="0.2">
      <c r="A26" s="1055" t="s">
        <v>93</v>
      </c>
      <c r="B26" s="1056">
        <v>21354</v>
      </c>
      <c r="C26" s="1056">
        <v>17261</v>
      </c>
      <c r="D26" s="1056">
        <v>4093</v>
      </c>
      <c r="E26" s="27"/>
    </row>
    <row r="27" spans="1:5" s="28" customFormat="1" ht="19.149999999999999" customHeight="1" x14ac:dyDescent="0.2">
      <c r="A27" s="1054" t="s">
        <v>94</v>
      </c>
      <c r="B27" s="1057">
        <v>17261</v>
      </c>
      <c r="C27" s="1057">
        <v>17261</v>
      </c>
      <c r="D27" s="1057" t="s">
        <v>210</v>
      </c>
      <c r="E27" s="27"/>
    </row>
    <row r="28" spans="1:5" s="28" customFormat="1" ht="19.149999999999999" customHeight="1" x14ac:dyDescent="0.2">
      <c r="A28" s="1055" t="s">
        <v>95</v>
      </c>
      <c r="B28" s="1056">
        <v>38270</v>
      </c>
      <c r="C28" s="1056">
        <v>38270</v>
      </c>
      <c r="D28" s="1056" t="s">
        <v>210</v>
      </c>
      <c r="E28" s="27"/>
    </row>
    <row r="29" spans="1:5" s="28" customFormat="1" ht="19.149999999999999" customHeight="1" x14ac:dyDescent="0.2">
      <c r="A29" s="1054" t="s">
        <v>96</v>
      </c>
      <c r="B29" s="1057">
        <v>38270</v>
      </c>
      <c r="C29" s="1057">
        <v>38270</v>
      </c>
      <c r="D29" s="1057" t="s">
        <v>210</v>
      </c>
      <c r="E29" s="27"/>
    </row>
    <row r="30" spans="1:5" s="28" customFormat="1" ht="19.149999999999999" customHeight="1" x14ac:dyDescent="0.2">
      <c r="A30" s="1052" t="s">
        <v>1648</v>
      </c>
      <c r="B30" s="1056">
        <v>7198</v>
      </c>
      <c r="C30" s="1056">
        <v>6513</v>
      </c>
      <c r="D30" s="1056">
        <v>685</v>
      </c>
      <c r="E30" s="27"/>
    </row>
    <row r="31" spans="1:5" s="28" customFormat="1" ht="19.149999999999999" customHeight="1" x14ac:dyDescent="0.2">
      <c r="A31" s="1053" t="s">
        <v>97</v>
      </c>
      <c r="B31" s="1057">
        <v>6513</v>
      </c>
      <c r="C31" s="1057">
        <v>6513</v>
      </c>
      <c r="D31" s="1057" t="s">
        <v>210</v>
      </c>
      <c r="E31" s="27"/>
    </row>
    <row r="32" spans="1:5" s="28" customFormat="1" ht="19.149999999999999" customHeight="1" x14ac:dyDescent="0.2">
      <c r="A32" s="1052" t="s">
        <v>1595</v>
      </c>
      <c r="B32" s="1056">
        <v>33108</v>
      </c>
      <c r="C32" s="1056">
        <v>6411</v>
      </c>
      <c r="D32" s="1056">
        <v>26697</v>
      </c>
      <c r="E32" s="27"/>
    </row>
    <row r="33" spans="1:5" s="28" customFormat="1" ht="19.149999999999999" customHeight="1" x14ac:dyDescent="0.2">
      <c r="A33" s="1054" t="s">
        <v>71</v>
      </c>
      <c r="B33" s="1057">
        <v>6411</v>
      </c>
      <c r="C33" s="1057">
        <v>6411</v>
      </c>
      <c r="D33" s="1057" t="s">
        <v>210</v>
      </c>
      <c r="E33" s="27"/>
    </row>
    <row r="34" spans="1:5" s="28" customFormat="1" ht="19.149999999999999" customHeight="1" x14ac:dyDescent="0.2">
      <c r="A34" s="1052" t="s">
        <v>1596</v>
      </c>
      <c r="B34" s="1056">
        <v>28792</v>
      </c>
      <c r="C34" s="1056">
        <v>13866</v>
      </c>
      <c r="D34" s="1056">
        <v>14926</v>
      </c>
      <c r="E34" s="27"/>
    </row>
    <row r="35" spans="1:5" s="28" customFormat="1" ht="19.149999999999999" customHeight="1" x14ac:dyDescent="0.2">
      <c r="A35" s="1054" t="s">
        <v>75</v>
      </c>
      <c r="B35" s="1057">
        <v>13866</v>
      </c>
      <c r="C35" s="1057">
        <v>13866</v>
      </c>
      <c r="D35" s="1057" t="s">
        <v>210</v>
      </c>
      <c r="E35" s="27"/>
    </row>
    <row r="36" spans="1:5" s="28" customFormat="1" ht="19.149999999999999" customHeight="1" x14ac:dyDescent="0.2">
      <c r="A36" s="1052" t="s">
        <v>1597</v>
      </c>
      <c r="B36" s="1056">
        <v>112558</v>
      </c>
      <c r="C36" s="1056">
        <v>28943</v>
      </c>
      <c r="D36" s="1056">
        <v>83615</v>
      </c>
      <c r="E36" s="27"/>
    </row>
    <row r="37" spans="1:5" s="28" customFormat="1" ht="19.149999999999999" customHeight="1" x14ac:dyDescent="0.2">
      <c r="A37" s="1054" t="s">
        <v>76</v>
      </c>
      <c r="B37" s="1057">
        <v>28943</v>
      </c>
      <c r="C37" s="1057">
        <v>28943</v>
      </c>
      <c r="D37" s="1057" t="s">
        <v>210</v>
      </c>
      <c r="E37" s="27"/>
    </row>
    <row r="38" spans="1:5" s="28" customFormat="1" ht="19.149999999999999" customHeight="1" x14ac:dyDescent="0.2">
      <c r="A38" s="1055" t="s">
        <v>1598</v>
      </c>
      <c r="B38" s="1056">
        <v>39621</v>
      </c>
      <c r="C38" s="1056">
        <v>17085</v>
      </c>
      <c r="D38" s="1056">
        <v>22536</v>
      </c>
      <c r="E38" s="27"/>
    </row>
    <row r="39" spans="1:5" s="28" customFormat="1" ht="19.149999999999999" customHeight="1" x14ac:dyDescent="0.2">
      <c r="A39" s="1053" t="s">
        <v>79</v>
      </c>
      <c r="B39" s="1057">
        <v>17085</v>
      </c>
      <c r="C39" s="1057">
        <v>17085</v>
      </c>
      <c r="D39" s="1057" t="s">
        <v>210</v>
      </c>
      <c r="E39" s="27"/>
    </row>
    <row r="41" spans="1:5" x14ac:dyDescent="0.2">
      <c r="B41" s="507"/>
    </row>
  </sheetData>
  <mergeCells count="6">
    <mergeCell ref="A1:D1"/>
    <mergeCell ref="A2:D2"/>
    <mergeCell ref="A3:A5"/>
    <mergeCell ref="B4:B5"/>
    <mergeCell ref="C4:D4"/>
    <mergeCell ref="B3:D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26"/>
  <sheetViews>
    <sheetView zoomScaleNormal="100" workbookViewId="0">
      <selection sqref="A1:C1"/>
    </sheetView>
  </sheetViews>
  <sheetFormatPr defaultColWidth="9.140625" defaultRowHeight="15.75" x14ac:dyDescent="0.25"/>
  <cols>
    <col min="1" max="1" width="69.140625" style="183" customWidth="1"/>
    <col min="2" max="2" width="10.140625" style="182" customWidth="1"/>
    <col min="3" max="16384" width="9.140625" style="182"/>
  </cols>
  <sheetData>
    <row r="1" spans="1:3" ht="21" customHeight="1" x14ac:dyDescent="0.25">
      <c r="A1" s="1539" t="s">
        <v>811</v>
      </c>
      <c r="B1" s="1539"/>
      <c r="C1" s="1539"/>
    </row>
    <row r="2" spans="1:3" ht="9.6" customHeight="1" x14ac:dyDescent="0.25"/>
    <row r="3" spans="1:3" ht="20.45" customHeight="1" x14ac:dyDescent="0.25">
      <c r="A3" s="36" t="s">
        <v>812</v>
      </c>
      <c r="B3" s="184">
        <v>2023</v>
      </c>
      <c r="C3" s="184">
        <v>2024</v>
      </c>
    </row>
    <row r="4" spans="1:3" ht="30" customHeight="1" x14ac:dyDescent="0.25">
      <c r="A4" s="38" t="s">
        <v>813</v>
      </c>
      <c r="B4" s="442">
        <v>351.5</v>
      </c>
      <c r="C4" s="442">
        <v>366.25</v>
      </c>
    </row>
    <row r="5" spans="1:3" ht="30" customHeight="1" x14ac:dyDescent="0.25">
      <c r="A5" s="38" t="s">
        <v>814</v>
      </c>
      <c r="B5" s="909">
        <v>311.75</v>
      </c>
      <c r="C5" s="586">
        <v>336.5</v>
      </c>
    </row>
    <row r="6" spans="1:3" ht="30" customHeight="1" x14ac:dyDescent="0.25">
      <c r="A6" s="38" t="s">
        <v>815</v>
      </c>
      <c r="B6" s="909">
        <v>259</v>
      </c>
      <c r="C6" s="586">
        <v>292</v>
      </c>
    </row>
    <row r="7" spans="1:3" ht="30" customHeight="1" x14ac:dyDescent="0.25">
      <c r="A7" s="38" t="s">
        <v>816</v>
      </c>
      <c r="B7" s="909">
        <v>12.7</v>
      </c>
      <c r="C7" s="586">
        <v>14.4</v>
      </c>
    </row>
    <row r="8" spans="1:3" ht="30" customHeight="1" x14ac:dyDescent="0.25">
      <c r="A8" s="38" t="s">
        <v>817</v>
      </c>
      <c r="B8" s="909">
        <v>1316868</v>
      </c>
      <c r="C8" s="786">
        <v>1183465</v>
      </c>
    </row>
    <row r="9" spans="1:3" ht="30" customHeight="1" x14ac:dyDescent="0.25">
      <c r="A9" s="186" t="s">
        <v>818</v>
      </c>
      <c r="B9" s="909">
        <v>6.5</v>
      </c>
      <c r="C9" s="786">
        <v>5.9</v>
      </c>
    </row>
    <row r="10" spans="1:3" ht="30" customHeight="1" x14ac:dyDescent="0.25">
      <c r="A10" s="186" t="s">
        <v>819</v>
      </c>
      <c r="B10" s="909">
        <v>53.4</v>
      </c>
      <c r="C10" s="786">
        <v>67.7</v>
      </c>
    </row>
    <row r="11" spans="1:3" ht="30" customHeight="1" x14ac:dyDescent="0.25">
      <c r="A11" s="187" t="s">
        <v>820</v>
      </c>
      <c r="B11" s="906">
        <v>879</v>
      </c>
      <c r="C11" s="419">
        <v>904</v>
      </c>
    </row>
    <row r="12" spans="1:3" ht="30" customHeight="1" x14ac:dyDescent="0.25">
      <c r="A12" s="188" t="s">
        <v>821</v>
      </c>
      <c r="B12" s="906">
        <v>43.1</v>
      </c>
      <c r="C12" s="419">
        <v>44.7</v>
      </c>
    </row>
    <row r="13" spans="1:3" ht="30" customHeight="1" x14ac:dyDescent="0.25">
      <c r="A13" s="188" t="s">
        <v>822</v>
      </c>
      <c r="B13" s="569">
        <v>8</v>
      </c>
      <c r="C13" s="569">
        <v>8</v>
      </c>
    </row>
    <row r="14" spans="1:3" ht="30" customHeight="1" x14ac:dyDescent="0.25">
      <c r="A14" s="187" t="s">
        <v>823</v>
      </c>
      <c r="B14" s="906">
        <v>281.5</v>
      </c>
      <c r="C14" s="419">
        <v>279.89999999999998</v>
      </c>
    </row>
    <row r="15" spans="1:3" ht="30" customHeight="1" x14ac:dyDescent="0.25">
      <c r="A15" s="38" t="s">
        <v>824</v>
      </c>
      <c r="B15" s="906">
        <v>176</v>
      </c>
      <c r="C15" s="419">
        <v>176</v>
      </c>
    </row>
    <row r="16" spans="1:3" ht="42" customHeight="1" x14ac:dyDescent="0.25">
      <c r="A16" s="188" t="s">
        <v>825</v>
      </c>
      <c r="B16" s="906">
        <v>8.6</v>
      </c>
      <c r="C16" s="419">
        <v>8.6999999999999993</v>
      </c>
    </row>
    <row r="17" spans="1:3" ht="30" customHeight="1" x14ac:dyDescent="0.25">
      <c r="A17" s="38" t="s">
        <v>826</v>
      </c>
      <c r="B17" s="906">
        <v>6.8</v>
      </c>
      <c r="C17" s="419">
        <v>6.8</v>
      </c>
    </row>
    <row r="18" spans="1:3" ht="42" customHeight="1" x14ac:dyDescent="0.25">
      <c r="A18" s="189" t="s">
        <v>827</v>
      </c>
      <c r="B18" s="906">
        <v>8.4</v>
      </c>
      <c r="C18" s="569">
        <v>8</v>
      </c>
    </row>
    <row r="19" spans="1:3" ht="30" customHeight="1" x14ac:dyDescent="0.25">
      <c r="A19" s="38" t="s">
        <v>828</v>
      </c>
      <c r="B19" s="906">
        <v>287.2</v>
      </c>
      <c r="C19" s="569">
        <v>302</v>
      </c>
    </row>
    <row r="20" spans="1:3" ht="42" customHeight="1" x14ac:dyDescent="0.25">
      <c r="A20" s="187" t="s">
        <v>829</v>
      </c>
      <c r="B20" s="906">
        <v>534</v>
      </c>
      <c r="C20" s="185">
        <v>559</v>
      </c>
    </row>
    <row r="21" spans="1:3" ht="42" customHeight="1" x14ac:dyDescent="0.25">
      <c r="A21" s="188" t="s">
        <v>830</v>
      </c>
      <c r="B21" s="906">
        <v>26.2</v>
      </c>
      <c r="C21" s="185">
        <v>27.6</v>
      </c>
    </row>
    <row r="22" spans="1:3" ht="42" customHeight="1" x14ac:dyDescent="0.25">
      <c r="A22" s="188" t="s">
        <v>831</v>
      </c>
      <c r="B22" s="906">
        <v>8.4</v>
      </c>
      <c r="C22" s="185">
        <v>8.3000000000000007</v>
      </c>
    </row>
    <row r="23" spans="1:3" ht="30" customHeight="1" x14ac:dyDescent="0.25">
      <c r="A23" s="187" t="s">
        <v>832</v>
      </c>
      <c r="B23" s="906">
        <v>318.89999999999998</v>
      </c>
      <c r="C23" s="185">
        <v>294</v>
      </c>
    </row>
    <row r="24" spans="1:3" ht="30" customHeight="1" x14ac:dyDescent="0.25">
      <c r="A24" s="187" t="s">
        <v>833</v>
      </c>
      <c r="B24" s="906">
        <v>169</v>
      </c>
      <c r="C24" s="419">
        <v>169</v>
      </c>
    </row>
    <row r="25" spans="1:3" ht="34.9" customHeight="1" x14ac:dyDescent="0.25">
      <c r="A25" s="188" t="s">
        <v>834</v>
      </c>
      <c r="B25" s="906">
        <v>6.5</v>
      </c>
      <c r="C25" s="419">
        <v>6.8</v>
      </c>
    </row>
    <row r="26" spans="1:3" ht="30" customHeight="1" x14ac:dyDescent="0.25">
      <c r="A26" s="187" t="s">
        <v>835</v>
      </c>
      <c r="B26" s="906">
        <v>236.9</v>
      </c>
      <c r="C26" s="419">
        <v>263.39999999999998</v>
      </c>
    </row>
  </sheetData>
  <mergeCells count="1">
    <mergeCell ref="A1:C1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14"/>
  <sheetViews>
    <sheetView zoomScaleNormal="100" workbookViewId="0">
      <selection activeCell="A9" sqref="A9"/>
    </sheetView>
  </sheetViews>
  <sheetFormatPr defaultColWidth="9.140625" defaultRowHeight="15.75" x14ac:dyDescent="0.25"/>
  <cols>
    <col min="1" max="1" width="69.140625" style="183" customWidth="1"/>
    <col min="2" max="16384" width="9.140625" style="182"/>
  </cols>
  <sheetData>
    <row r="1" spans="1:3" ht="42.6" customHeight="1" x14ac:dyDescent="0.25">
      <c r="A1" s="1540" t="s">
        <v>836</v>
      </c>
      <c r="B1" s="1540"/>
      <c r="C1" s="1540"/>
    </row>
    <row r="2" spans="1:3" ht="31.15" customHeight="1" x14ac:dyDescent="0.25">
      <c r="A2" s="36" t="s">
        <v>812</v>
      </c>
      <c r="B2" s="184">
        <v>2023</v>
      </c>
      <c r="C2" s="184">
        <v>2024</v>
      </c>
    </row>
    <row r="3" spans="1:3" ht="45" customHeight="1" x14ac:dyDescent="0.25">
      <c r="A3" s="190" t="s">
        <v>837</v>
      </c>
      <c r="B3" s="761">
        <v>46.5</v>
      </c>
      <c r="C3" s="761">
        <v>40.75</v>
      </c>
    </row>
    <row r="4" spans="1:3" ht="45" customHeight="1" x14ac:dyDescent="0.25">
      <c r="A4" s="190" t="s">
        <v>838</v>
      </c>
      <c r="B4" s="197">
        <v>35.75</v>
      </c>
      <c r="C4" s="197">
        <v>32.25</v>
      </c>
    </row>
    <row r="5" spans="1:3" ht="45" customHeight="1" x14ac:dyDescent="0.25">
      <c r="A5" s="190" t="s">
        <v>839</v>
      </c>
      <c r="B5" s="197">
        <v>32</v>
      </c>
      <c r="C5" s="197">
        <v>32</v>
      </c>
    </row>
    <row r="6" spans="1:3" ht="45" customHeight="1" x14ac:dyDescent="0.25">
      <c r="A6" s="190" t="s">
        <v>840</v>
      </c>
      <c r="B6" s="761">
        <f>B5/8160*10000</f>
        <v>39.215686274509807</v>
      </c>
      <c r="C6" s="761">
        <v>42.3</v>
      </c>
    </row>
    <row r="7" spans="1:3" ht="45" customHeight="1" x14ac:dyDescent="0.25">
      <c r="A7" s="189" t="s">
        <v>841</v>
      </c>
      <c r="B7" s="906">
        <v>47</v>
      </c>
      <c r="C7" s="419">
        <v>47</v>
      </c>
    </row>
    <row r="8" spans="1:3" ht="39.6" customHeight="1" x14ac:dyDescent="0.25">
      <c r="A8" s="188" t="s">
        <v>842</v>
      </c>
      <c r="B8" s="909">
        <v>57.6</v>
      </c>
      <c r="C8" s="421">
        <v>62.1</v>
      </c>
    </row>
    <row r="9" spans="1:3" ht="45" customHeight="1" x14ac:dyDescent="0.25">
      <c r="A9" s="38" t="s">
        <v>826</v>
      </c>
      <c r="B9" s="906">
        <v>1.3</v>
      </c>
      <c r="C9" s="419">
        <v>1.5</v>
      </c>
    </row>
    <row r="10" spans="1:3" ht="45" customHeight="1" x14ac:dyDescent="0.25">
      <c r="A10" s="189" t="s">
        <v>843</v>
      </c>
      <c r="B10" s="569">
        <v>10</v>
      </c>
      <c r="C10" s="569">
        <v>8.5</v>
      </c>
    </row>
    <row r="11" spans="1:3" ht="45" customHeight="1" x14ac:dyDescent="0.25">
      <c r="A11" s="189" t="s">
        <v>844</v>
      </c>
      <c r="B11" s="906">
        <v>281.2</v>
      </c>
      <c r="C11" s="419">
        <v>310.7</v>
      </c>
    </row>
    <row r="12" spans="1:3" ht="45" customHeight="1" x14ac:dyDescent="0.25">
      <c r="A12" s="188" t="s">
        <v>845</v>
      </c>
      <c r="B12" s="906">
        <v>18</v>
      </c>
      <c r="C12" s="419">
        <v>17</v>
      </c>
    </row>
    <row r="13" spans="1:3" ht="45" customHeight="1" x14ac:dyDescent="0.25">
      <c r="A13" s="187" t="s">
        <v>846</v>
      </c>
      <c r="B13" s="906">
        <v>10.4</v>
      </c>
      <c r="C13" s="419">
        <v>7.9</v>
      </c>
    </row>
    <row r="14" spans="1:3" ht="45" customHeight="1" x14ac:dyDescent="0.25">
      <c r="A14" s="187" t="s">
        <v>847</v>
      </c>
      <c r="B14" s="906">
        <v>240.9</v>
      </c>
      <c r="C14" s="419">
        <v>187.6</v>
      </c>
    </row>
  </sheetData>
  <mergeCells count="1">
    <mergeCell ref="A1:C1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I47"/>
  <sheetViews>
    <sheetView topLeftCell="A13" zoomScaleNormal="100" workbookViewId="0">
      <selection activeCell="I27" sqref="I27"/>
    </sheetView>
  </sheetViews>
  <sheetFormatPr defaultColWidth="8.85546875" defaultRowHeight="15.75" x14ac:dyDescent="0.25"/>
  <cols>
    <col min="1" max="1" width="38.28515625" style="182" customWidth="1"/>
    <col min="2" max="2" width="7.85546875" style="182" customWidth="1"/>
    <col min="3" max="3" width="8.140625" style="182" customWidth="1"/>
    <col min="4" max="4" width="7.140625" style="182" customWidth="1"/>
    <col min="5" max="5" width="4.42578125" style="182" customWidth="1"/>
    <col min="6" max="6" width="6.42578125" style="182" customWidth="1"/>
    <col min="7" max="7" width="8.28515625" style="182" customWidth="1"/>
    <col min="8" max="8" width="6.85546875" style="182" customWidth="1"/>
    <col min="9" max="9" width="4.7109375" style="182" customWidth="1"/>
    <col min="10" max="16384" width="8.85546875" style="182"/>
  </cols>
  <sheetData>
    <row r="1" spans="1:9" x14ac:dyDescent="0.25">
      <c r="A1" s="1541" t="s">
        <v>1833</v>
      </c>
      <c r="B1" s="1541"/>
      <c r="C1" s="1541"/>
      <c r="D1" s="1541"/>
      <c r="E1" s="1541"/>
      <c r="F1" s="1541"/>
      <c r="G1" s="1541"/>
      <c r="H1" s="1541"/>
      <c r="I1" s="1541"/>
    </row>
    <row r="2" spans="1:9" ht="9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</row>
    <row r="3" spans="1:9" s="191" customFormat="1" ht="20.25" customHeight="1" x14ac:dyDescent="0.2">
      <c r="A3" s="1406" t="s">
        <v>574</v>
      </c>
      <c r="B3" s="1542">
        <v>2023</v>
      </c>
      <c r="C3" s="1543"/>
      <c r="D3" s="1543"/>
      <c r="E3" s="1544"/>
      <c r="F3" s="1542">
        <v>2024</v>
      </c>
      <c r="G3" s="1543"/>
      <c r="H3" s="1543"/>
      <c r="I3" s="1544"/>
    </row>
    <row r="4" spans="1:9" s="191" customFormat="1" ht="42.6" customHeight="1" x14ac:dyDescent="0.2">
      <c r="A4" s="1406"/>
      <c r="B4" s="903" t="s">
        <v>848</v>
      </c>
      <c r="C4" s="118" t="s">
        <v>849</v>
      </c>
      <c r="D4" s="118" t="s">
        <v>850</v>
      </c>
      <c r="E4" s="118" t="s">
        <v>851</v>
      </c>
      <c r="F4" s="413" t="s">
        <v>848</v>
      </c>
      <c r="G4" s="118" t="s">
        <v>849</v>
      </c>
      <c r="H4" s="118" t="s">
        <v>850</v>
      </c>
      <c r="I4" s="118" t="s">
        <v>851</v>
      </c>
    </row>
    <row r="5" spans="1:9" ht="33" customHeight="1" x14ac:dyDescent="0.25">
      <c r="A5" s="223" t="s">
        <v>454</v>
      </c>
      <c r="B5" s="192">
        <v>541</v>
      </c>
      <c r="C5" s="346">
        <v>66.3</v>
      </c>
      <c r="D5" s="347">
        <v>4.3</v>
      </c>
      <c r="E5" s="444"/>
      <c r="F5" s="192">
        <v>229</v>
      </c>
      <c r="G5" s="346">
        <v>30.3</v>
      </c>
      <c r="H5" s="347">
        <v>2</v>
      </c>
      <c r="I5" s="444"/>
    </row>
    <row r="6" spans="1:9" ht="18" customHeight="1" x14ac:dyDescent="0.25">
      <c r="A6" s="348" t="s">
        <v>852</v>
      </c>
      <c r="B6" s="192">
        <v>127</v>
      </c>
      <c r="C6" s="346">
        <v>15.6</v>
      </c>
      <c r="D6" s="347">
        <v>1</v>
      </c>
      <c r="E6" s="444"/>
      <c r="F6" s="192">
        <v>42</v>
      </c>
      <c r="G6" s="346">
        <v>5.6</v>
      </c>
      <c r="H6" s="347">
        <v>0.4</v>
      </c>
      <c r="I6" s="444"/>
    </row>
    <row r="7" spans="1:9" ht="23.45" customHeight="1" x14ac:dyDescent="0.25">
      <c r="A7" s="349" t="s">
        <v>685</v>
      </c>
      <c r="B7" s="192">
        <v>214</v>
      </c>
      <c r="C7" s="346">
        <v>26.2</v>
      </c>
      <c r="D7" s="347">
        <v>1.7</v>
      </c>
      <c r="E7" s="444"/>
      <c r="F7" s="192">
        <v>276</v>
      </c>
      <c r="G7" s="346">
        <v>36.5</v>
      </c>
      <c r="H7" s="347">
        <v>2.4</v>
      </c>
      <c r="I7" s="444"/>
    </row>
    <row r="8" spans="1:9" ht="47.25" x14ac:dyDescent="0.25">
      <c r="A8" s="223" t="s">
        <v>853</v>
      </c>
      <c r="B8" s="192">
        <v>346</v>
      </c>
      <c r="C8" s="346">
        <v>42.4</v>
      </c>
      <c r="D8" s="347">
        <v>2.7</v>
      </c>
      <c r="E8" s="444"/>
      <c r="F8" s="192">
        <v>300</v>
      </c>
      <c r="G8" s="346">
        <v>39.700000000000003</v>
      </c>
      <c r="H8" s="347">
        <v>2.6</v>
      </c>
      <c r="I8" s="444"/>
    </row>
    <row r="9" spans="1:9" ht="18" customHeight="1" x14ac:dyDescent="0.25">
      <c r="A9" s="224" t="s">
        <v>854</v>
      </c>
      <c r="B9" s="192">
        <v>318</v>
      </c>
      <c r="C9" s="346">
        <v>39</v>
      </c>
      <c r="D9" s="347">
        <v>2.5</v>
      </c>
      <c r="E9" s="444"/>
      <c r="F9" s="192">
        <v>269</v>
      </c>
      <c r="G9" s="346">
        <v>35.6</v>
      </c>
      <c r="H9" s="347">
        <v>2.2999999999999998</v>
      </c>
      <c r="I9" s="444"/>
    </row>
    <row r="10" spans="1:9" ht="47.25" x14ac:dyDescent="0.25">
      <c r="A10" s="223" t="s">
        <v>855</v>
      </c>
      <c r="B10" s="192">
        <v>101</v>
      </c>
      <c r="C10" s="346">
        <v>12.4</v>
      </c>
      <c r="D10" s="347">
        <v>0.8</v>
      </c>
      <c r="E10" s="444"/>
      <c r="F10" s="192">
        <v>93</v>
      </c>
      <c r="G10" s="346">
        <v>12.3</v>
      </c>
      <c r="H10" s="347">
        <v>0.8</v>
      </c>
      <c r="I10" s="444"/>
    </row>
    <row r="11" spans="1:9" ht="16.149999999999999" customHeight="1" x14ac:dyDescent="0.25">
      <c r="A11" s="224" t="s">
        <v>856</v>
      </c>
      <c r="B11" s="192">
        <v>2</v>
      </c>
      <c r="C11" s="346">
        <v>0.2</v>
      </c>
      <c r="D11" s="347">
        <v>0.02</v>
      </c>
      <c r="E11" s="444"/>
      <c r="F11" s="192">
        <v>2</v>
      </c>
      <c r="G11" s="346">
        <v>0.3</v>
      </c>
      <c r="H11" s="347">
        <v>0</v>
      </c>
      <c r="I11" s="444"/>
    </row>
    <row r="12" spans="1:9" ht="16.149999999999999" customHeight="1" x14ac:dyDescent="0.25">
      <c r="A12" s="224" t="s">
        <v>857</v>
      </c>
      <c r="B12" s="192">
        <v>0</v>
      </c>
      <c r="C12" s="346">
        <v>0</v>
      </c>
      <c r="D12" s="347">
        <v>0</v>
      </c>
      <c r="E12" s="252"/>
      <c r="F12" s="192">
        <v>0</v>
      </c>
      <c r="G12" s="346">
        <v>0</v>
      </c>
      <c r="H12" s="347">
        <v>0</v>
      </c>
      <c r="I12" s="252"/>
    </row>
    <row r="13" spans="1:9" ht="16.149999999999999" customHeight="1" x14ac:dyDescent="0.25">
      <c r="A13" s="224" t="s">
        <v>858</v>
      </c>
      <c r="B13" s="192">
        <v>1</v>
      </c>
      <c r="C13" s="346">
        <v>0.1</v>
      </c>
      <c r="D13" s="347">
        <v>0.01</v>
      </c>
      <c r="E13" s="444"/>
      <c r="F13" s="192">
        <v>2</v>
      </c>
      <c r="G13" s="346">
        <v>0.3</v>
      </c>
      <c r="H13" s="347">
        <v>0</v>
      </c>
      <c r="I13" s="444"/>
    </row>
    <row r="14" spans="1:9" ht="39" customHeight="1" x14ac:dyDescent="0.25">
      <c r="A14" s="223" t="s">
        <v>859</v>
      </c>
      <c r="B14" s="192">
        <v>1356</v>
      </c>
      <c r="C14" s="346">
        <v>166.2</v>
      </c>
      <c r="D14" s="347">
        <v>10.7</v>
      </c>
      <c r="E14" s="350" t="s">
        <v>866</v>
      </c>
      <c r="F14" s="192">
        <v>1153</v>
      </c>
      <c r="G14" s="346">
        <v>152.4</v>
      </c>
      <c r="H14" s="347">
        <v>9.9</v>
      </c>
      <c r="I14" s="350" t="s">
        <v>866</v>
      </c>
    </row>
    <row r="15" spans="1:9" ht="18" customHeight="1" x14ac:dyDescent="0.25">
      <c r="A15" s="224" t="s">
        <v>862</v>
      </c>
      <c r="B15" s="192">
        <v>10</v>
      </c>
      <c r="C15" s="346">
        <v>1.2</v>
      </c>
      <c r="D15" s="347">
        <v>0.1</v>
      </c>
      <c r="E15" s="350"/>
      <c r="F15" s="192">
        <v>7</v>
      </c>
      <c r="G15" s="346">
        <v>0.9</v>
      </c>
      <c r="H15" s="347">
        <v>0.1</v>
      </c>
      <c r="I15" s="350"/>
    </row>
    <row r="16" spans="1:9" ht="31.15" customHeight="1" x14ac:dyDescent="0.25">
      <c r="A16" s="223" t="s">
        <v>584</v>
      </c>
      <c r="B16" s="192">
        <v>795</v>
      </c>
      <c r="C16" s="346">
        <v>97.4</v>
      </c>
      <c r="D16" s="347">
        <v>6.3</v>
      </c>
      <c r="E16" s="350" t="s">
        <v>861</v>
      </c>
      <c r="F16" s="192">
        <v>770</v>
      </c>
      <c r="G16" s="346">
        <v>101.8</v>
      </c>
      <c r="H16" s="347">
        <v>6.6</v>
      </c>
      <c r="I16" s="350" t="s">
        <v>868</v>
      </c>
    </row>
    <row r="17" spans="1:9" ht="27.6" customHeight="1" x14ac:dyDescent="0.25">
      <c r="A17" s="223" t="s">
        <v>469</v>
      </c>
      <c r="B17" s="192">
        <v>151</v>
      </c>
      <c r="C17" s="346">
        <v>18.5</v>
      </c>
      <c r="D17" s="347">
        <v>1.2</v>
      </c>
      <c r="E17" s="350"/>
      <c r="F17" s="192">
        <v>195</v>
      </c>
      <c r="G17" s="346">
        <v>25.8</v>
      </c>
      <c r="H17" s="347">
        <v>1.7</v>
      </c>
      <c r="I17" s="350"/>
    </row>
    <row r="18" spans="1:9" ht="47.45" customHeight="1" x14ac:dyDescent="0.25">
      <c r="A18" s="224" t="s">
        <v>864</v>
      </c>
      <c r="B18" s="192">
        <v>7</v>
      </c>
      <c r="C18" s="346">
        <v>0.9</v>
      </c>
      <c r="D18" s="347">
        <v>0.1</v>
      </c>
      <c r="E18" s="350"/>
      <c r="F18" s="192">
        <v>4</v>
      </c>
      <c r="G18" s="346">
        <v>0.5</v>
      </c>
      <c r="H18" s="347">
        <v>0</v>
      </c>
      <c r="I18" s="350"/>
    </row>
    <row r="19" spans="1:9" ht="25.9" customHeight="1" x14ac:dyDescent="0.25">
      <c r="A19" s="223" t="s">
        <v>470</v>
      </c>
      <c r="B19" s="192">
        <v>31</v>
      </c>
      <c r="C19" s="346">
        <v>3.8</v>
      </c>
      <c r="D19" s="347">
        <v>0.2</v>
      </c>
      <c r="E19" s="350"/>
      <c r="F19" s="192">
        <v>38</v>
      </c>
      <c r="G19" s="346">
        <v>5</v>
      </c>
      <c r="H19" s="347">
        <v>0.3</v>
      </c>
      <c r="I19" s="350"/>
    </row>
    <row r="20" spans="1:9" ht="23.45" customHeight="1" x14ac:dyDescent="0.25">
      <c r="A20" s="223" t="s">
        <v>479</v>
      </c>
      <c r="B20" s="192">
        <v>5142</v>
      </c>
      <c r="C20" s="346">
        <v>630.1</v>
      </c>
      <c r="D20" s="347">
        <v>40.700000000000003</v>
      </c>
      <c r="E20" s="350" t="s">
        <v>865</v>
      </c>
      <c r="F20" s="192">
        <v>5072</v>
      </c>
      <c r="G20" s="346">
        <v>670.4</v>
      </c>
      <c r="H20" s="347">
        <v>43.7</v>
      </c>
      <c r="I20" s="350" t="s">
        <v>865</v>
      </c>
    </row>
    <row r="21" spans="1:9" ht="18.600000000000001" customHeight="1" x14ac:dyDescent="0.25">
      <c r="A21" s="224" t="s">
        <v>867</v>
      </c>
      <c r="B21" s="192">
        <v>4702</v>
      </c>
      <c r="C21" s="346">
        <v>576.20000000000005</v>
      </c>
      <c r="D21" s="347">
        <v>37.200000000000003</v>
      </c>
      <c r="E21" s="350"/>
      <c r="F21" s="192">
        <v>4737</v>
      </c>
      <c r="G21" s="346">
        <v>626.1</v>
      </c>
      <c r="H21" s="347">
        <v>40.700000000000003</v>
      </c>
      <c r="I21" s="350"/>
    </row>
    <row r="22" spans="1:9" ht="23.45" customHeight="1" x14ac:dyDescent="0.25">
      <c r="A22" s="223" t="s">
        <v>482</v>
      </c>
      <c r="B22" s="192">
        <v>1188</v>
      </c>
      <c r="C22" s="346">
        <v>145.6</v>
      </c>
      <c r="D22" s="347">
        <v>9.4</v>
      </c>
      <c r="E22" s="350" t="s">
        <v>860</v>
      </c>
      <c r="F22" s="192">
        <v>866</v>
      </c>
      <c r="G22" s="346">
        <v>114.5</v>
      </c>
      <c r="H22" s="347">
        <v>7.5</v>
      </c>
      <c r="I22" s="350" t="s">
        <v>860</v>
      </c>
    </row>
    <row r="23" spans="1:9" ht="23.45" customHeight="1" x14ac:dyDescent="0.25">
      <c r="A23" s="351" t="s">
        <v>483</v>
      </c>
      <c r="B23" s="192">
        <v>634</v>
      </c>
      <c r="C23" s="346">
        <v>77.7</v>
      </c>
      <c r="D23" s="347">
        <v>5</v>
      </c>
      <c r="E23" s="350"/>
      <c r="F23" s="192">
        <v>575</v>
      </c>
      <c r="G23" s="346">
        <v>76</v>
      </c>
      <c r="H23" s="347">
        <v>5</v>
      </c>
      <c r="I23" s="350"/>
    </row>
    <row r="24" spans="1:9" ht="23.45" customHeight="1" x14ac:dyDescent="0.25">
      <c r="A24" s="351" t="s">
        <v>869</v>
      </c>
      <c r="B24" s="192">
        <v>223</v>
      </c>
      <c r="C24" s="346">
        <v>27.3</v>
      </c>
      <c r="D24" s="347">
        <v>1.8</v>
      </c>
      <c r="E24" s="350"/>
      <c r="F24" s="192">
        <v>145</v>
      </c>
      <c r="G24" s="346">
        <v>19.2</v>
      </c>
      <c r="H24" s="347">
        <v>1.2</v>
      </c>
      <c r="I24" s="350"/>
    </row>
    <row r="25" spans="1:9" ht="23.45" customHeight="1" x14ac:dyDescent="0.25">
      <c r="A25" s="223" t="s">
        <v>485</v>
      </c>
      <c r="B25" s="192">
        <v>278</v>
      </c>
      <c r="C25" s="346">
        <v>34.1</v>
      </c>
      <c r="D25" s="347">
        <v>2.2000000000000002</v>
      </c>
      <c r="E25" s="350"/>
      <c r="F25" s="192">
        <v>313</v>
      </c>
      <c r="G25" s="346">
        <v>41.4</v>
      </c>
      <c r="H25" s="347">
        <v>2.7</v>
      </c>
      <c r="I25" s="350"/>
    </row>
    <row r="26" spans="1:9" ht="38.450000000000003" customHeight="1" x14ac:dyDescent="0.25">
      <c r="A26" s="223" t="s">
        <v>496</v>
      </c>
      <c r="B26" s="192">
        <v>807</v>
      </c>
      <c r="C26" s="346">
        <v>98.9</v>
      </c>
      <c r="D26" s="347">
        <v>6.4</v>
      </c>
      <c r="E26" s="350" t="s">
        <v>868</v>
      </c>
      <c r="F26" s="192">
        <v>724</v>
      </c>
      <c r="G26" s="346">
        <v>95.7</v>
      </c>
      <c r="H26" s="347">
        <v>6.2</v>
      </c>
      <c r="I26" s="350"/>
    </row>
    <row r="27" spans="1:9" ht="44.45" customHeight="1" x14ac:dyDescent="0.25">
      <c r="A27" s="223" t="s">
        <v>870</v>
      </c>
      <c r="B27" s="192">
        <v>672</v>
      </c>
      <c r="C27" s="346">
        <v>82.4</v>
      </c>
      <c r="D27" s="347">
        <v>5.3</v>
      </c>
      <c r="E27" s="444"/>
      <c r="F27" s="192">
        <v>754</v>
      </c>
      <c r="G27" s="346">
        <v>99.7</v>
      </c>
      <c r="H27" s="347">
        <v>6.5</v>
      </c>
      <c r="I27" s="350" t="s">
        <v>861</v>
      </c>
    </row>
    <row r="28" spans="1:9" ht="23.45" customHeight="1" x14ac:dyDescent="0.25">
      <c r="A28" s="223" t="s">
        <v>600</v>
      </c>
      <c r="B28" s="192">
        <v>70</v>
      </c>
      <c r="C28" s="346">
        <v>8.6</v>
      </c>
      <c r="D28" s="347">
        <v>0.6</v>
      </c>
      <c r="E28" s="444"/>
      <c r="F28" s="192">
        <v>65</v>
      </c>
      <c r="G28" s="346">
        <v>8.6</v>
      </c>
      <c r="H28" s="347">
        <v>0.6</v>
      </c>
      <c r="I28" s="444"/>
    </row>
    <row r="29" spans="1:9" ht="27.6" customHeight="1" x14ac:dyDescent="0.25">
      <c r="A29" s="116" t="s">
        <v>618</v>
      </c>
      <c r="B29" s="194">
        <v>12632</v>
      </c>
      <c r="C29" s="352">
        <v>1548</v>
      </c>
      <c r="D29" s="353">
        <v>100</v>
      </c>
      <c r="E29" s="444"/>
      <c r="F29" s="194">
        <v>11606</v>
      </c>
      <c r="G29" s="352">
        <v>1534</v>
      </c>
      <c r="H29" s="353">
        <v>100</v>
      </c>
      <c r="I29" s="444"/>
    </row>
    <row r="30" spans="1:9" ht="33.950000000000003" customHeight="1" x14ac:dyDescent="0.25"/>
    <row r="31" spans="1:9" ht="33.950000000000003" customHeight="1" x14ac:dyDescent="0.25"/>
    <row r="32" spans="1:9" ht="33.950000000000003" customHeight="1" x14ac:dyDescent="0.25"/>
    <row r="33" ht="33.950000000000003" customHeight="1" x14ac:dyDescent="0.25"/>
    <row r="34" ht="33.950000000000003" customHeight="1" x14ac:dyDescent="0.25"/>
    <row r="35" ht="33.950000000000003" customHeight="1" x14ac:dyDescent="0.25"/>
    <row r="36" ht="33.950000000000003" customHeight="1" x14ac:dyDescent="0.25"/>
    <row r="37" ht="33.950000000000003" customHeight="1" x14ac:dyDescent="0.25"/>
    <row r="38" ht="33.950000000000003" customHeight="1" x14ac:dyDescent="0.25"/>
    <row r="39" ht="33.950000000000003" customHeight="1" x14ac:dyDescent="0.25"/>
    <row r="40" ht="33.950000000000003" customHeight="1" x14ac:dyDescent="0.25"/>
    <row r="41" ht="33.950000000000003" customHeight="1" x14ac:dyDescent="0.25"/>
    <row r="42" ht="33.950000000000003" customHeight="1" x14ac:dyDescent="0.25"/>
    <row r="43" ht="33.950000000000003" customHeight="1" x14ac:dyDescent="0.25"/>
    <row r="44" ht="33.950000000000003" customHeight="1" x14ac:dyDescent="0.25"/>
    <row r="45" ht="33.950000000000003" customHeight="1" x14ac:dyDescent="0.25"/>
    <row r="46" ht="33.950000000000003" customHeight="1" x14ac:dyDescent="0.25"/>
    <row r="47" ht="33.950000000000003" customHeight="1" x14ac:dyDescent="0.25"/>
  </sheetData>
  <mergeCells count="4">
    <mergeCell ref="A1:I1"/>
    <mergeCell ref="A3:A4"/>
    <mergeCell ref="F3:I3"/>
    <mergeCell ref="B3:E3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31"/>
  <sheetViews>
    <sheetView topLeftCell="A13" zoomScaleNormal="100" workbookViewId="0">
      <selection activeCell="K25" sqref="K25"/>
    </sheetView>
  </sheetViews>
  <sheetFormatPr defaultColWidth="8.85546875" defaultRowHeight="12.75" x14ac:dyDescent="0.2"/>
  <cols>
    <col min="1" max="1" width="37.7109375" style="95" customWidth="1"/>
    <col min="2" max="7" width="9" style="95" customWidth="1"/>
    <col min="8" max="249" width="8.85546875" style="95"/>
    <col min="250" max="250" width="37.7109375" style="95" customWidth="1"/>
    <col min="251" max="256" width="9" style="95" customWidth="1"/>
    <col min="257" max="505" width="8.85546875" style="95"/>
    <col min="506" max="506" width="37.7109375" style="95" customWidth="1"/>
    <col min="507" max="512" width="9" style="95" customWidth="1"/>
    <col min="513" max="761" width="8.85546875" style="95"/>
    <col min="762" max="762" width="37.7109375" style="95" customWidth="1"/>
    <col min="763" max="768" width="9" style="95" customWidth="1"/>
    <col min="769" max="1017" width="8.85546875" style="95"/>
    <col min="1018" max="1018" width="37.7109375" style="95" customWidth="1"/>
    <col min="1019" max="1024" width="9" style="95" customWidth="1"/>
    <col min="1025" max="1273" width="8.85546875" style="95"/>
    <col min="1274" max="1274" width="37.7109375" style="95" customWidth="1"/>
    <col min="1275" max="1280" width="9" style="95" customWidth="1"/>
    <col min="1281" max="1529" width="8.85546875" style="95"/>
    <col min="1530" max="1530" width="37.7109375" style="95" customWidth="1"/>
    <col min="1531" max="1536" width="9" style="95" customWidth="1"/>
    <col min="1537" max="1785" width="8.85546875" style="95"/>
    <col min="1786" max="1786" width="37.7109375" style="95" customWidth="1"/>
    <col min="1787" max="1792" width="9" style="95" customWidth="1"/>
    <col min="1793" max="2041" width="8.85546875" style="95"/>
    <col min="2042" max="2042" width="37.7109375" style="95" customWidth="1"/>
    <col min="2043" max="2048" width="9" style="95" customWidth="1"/>
    <col min="2049" max="2297" width="8.85546875" style="95"/>
    <col min="2298" max="2298" width="37.7109375" style="95" customWidth="1"/>
    <col min="2299" max="2304" width="9" style="95" customWidth="1"/>
    <col min="2305" max="2553" width="8.85546875" style="95"/>
    <col min="2554" max="2554" width="37.7109375" style="95" customWidth="1"/>
    <col min="2555" max="2560" width="9" style="95" customWidth="1"/>
    <col min="2561" max="2809" width="8.85546875" style="95"/>
    <col min="2810" max="2810" width="37.7109375" style="95" customWidth="1"/>
    <col min="2811" max="2816" width="9" style="95" customWidth="1"/>
    <col min="2817" max="3065" width="8.85546875" style="95"/>
    <col min="3066" max="3066" width="37.7109375" style="95" customWidth="1"/>
    <col min="3067" max="3072" width="9" style="95" customWidth="1"/>
    <col min="3073" max="3321" width="8.85546875" style="95"/>
    <col min="3322" max="3322" width="37.7109375" style="95" customWidth="1"/>
    <col min="3323" max="3328" width="9" style="95" customWidth="1"/>
    <col min="3329" max="3577" width="8.85546875" style="95"/>
    <col min="3578" max="3578" width="37.7109375" style="95" customWidth="1"/>
    <col min="3579" max="3584" width="9" style="95" customWidth="1"/>
    <col min="3585" max="3833" width="8.85546875" style="95"/>
    <col min="3834" max="3834" width="37.7109375" style="95" customWidth="1"/>
    <col min="3835" max="3840" width="9" style="95" customWidth="1"/>
    <col min="3841" max="4089" width="8.85546875" style="95"/>
    <col min="4090" max="4090" width="37.7109375" style="95" customWidth="1"/>
    <col min="4091" max="4096" width="9" style="95" customWidth="1"/>
    <col min="4097" max="4345" width="8.85546875" style="95"/>
    <col min="4346" max="4346" width="37.7109375" style="95" customWidth="1"/>
    <col min="4347" max="4352" width="9" style="95" customWidth="1"/>
    <col min="4353" max="4601" width="8.85546875" style="95"/>
    <col min="4602" max="4602" width="37.7109375" style="95" customWidth="1"/>
    <col min="4603" max="4608" width="9" style="95" customWidth="1"/>
    <col min="4609" max="4857" width="8.85546875" style="95"/>
    <col min="4858" max="4858" width="37.7109375" style="95" customWidth="1"/>
    <col min="4859" max="4864" width="9" style="95" customWidth="1"/>
    <col min="4865" max="5113" width="8.85546875" style="95"/>
    <col min="5114" max="5114" width="37.7109375" style="95" customWidth="1"/>
    <col min="5115" max="5120" width="9" style="95" customWidth="1"/>
    <col min="5121" max="5369" width="8.85546875" style="95"/>
    <col min="5370" max="5370" width="37.7109375" style="95" customWidth="1"/>
    <col min="5371" max="5376" width="9" style="95" customWidth="1"/>
    <col min="5377" max="5625" width="8.85546875" style="95"/>
    <col min="5626" max="5626" width="37.7109375" style="95" customWidth="1"/>
    <col min="5627" max="5632" width="9" style="95" customWidth="1"/>
    <col min="5633" max="5881" width="8.85546875" style="95"/>
    <col min="5882" max="5882" width="37.7109375" style="95" customWidth="1"/>
    <col min="5883" max="5888" width="9" style="95" customWidth="1"/>
    <col min="5889" max="6137" width="8.85546875" style="95"/>
    <col min="6138" max="6138" width="37.7109375" style="95" customWidth="1"/>
    <col min="6139" max="6144" width="9" style="95" customWidth="1"/>
    <col min="6145" max="6393" width="8.85546875" style="95"/>
    <col min="6394" max="6394" width="37.7109375" style="95" customWidth="1"/>
    <col min="6395" max="6400" width="9" style="95" customWidth="1"/>
    <col min="6401" max="6649" width="8.85546875" style="95"/>
    <col min="6650" max="6650" width="37.7109375" style="95" customWidth="1"/>
    <col min="6651" max="6656" width="9" style="95" customWidth="1"/>
    <col min="6657" max="6905" width="8.85546875" style="95"/>
    <col min="6906" max="6906" width="37.7109375" style="95" customWidth="1"/>
    <col min="6907" max="6912" width="9" style="95" customWidth="1"/>
    <col min="6913" max="7161" width="8.85546875" style="95"/>
    <col min="7162" max="7162" width="37.7109375" style="95" customWidth="1"/>
    <col min="7163" max="7168" width="9" style="95" customWidth="1"/>
    <col min="7169" max="7417" width="8.85546875" style="95"/>
    <col min="7418" max="7418" width="37.7109375" style="95" customWidth="1"/>
    <col min="7419" max="7424" width="9" style="95" customWidth="1"/>
    <col min="7425" max="7673" width="8.85546875" style="95"/>
    <col min="7674" max="7674" width="37.7109375" style="95" customWidth="1"/>
    <col min="7675" max="7680" width="9" style="95" customWidth="1"/>
    <col min="7681" max="7929" width="8.85546875" style="95"/>
    <col min="7930" max="7930" width="37.7109375" style="95" customWidth="1"/>
    <col min="7931" max="7936" width="9" style="95" customWidth="1"/>
    <col min="7937" max="8185" width="8.85546875" style="95"/>
    <col min="8186" max="8186" width="37.7109375" style="95" customWidth="1"/>
    <col min="8187" max="8192" width="9" style="95" customWidth="1"/>
    <col min="8193" max="8441" width="8.85546875" style="95"/>
    <col min="8442" max="8442" width="37.7109375" style="95" customWidth="1"/>
    <col min="8443" max="8448" width="9" style="95" customWidth="1"/>
    <col min="8449" max="8697" width="8.85546875" style="95"/>
    <col min="8698" max="8698" width="37.7109375" style="95" customWidth="1"/>
    <col min="8699" max="8704" width="9" style="95" customWidth="1"/>
    <col min="8705" max="8953" width="8.85546875" style="95"/>
    <col min="8954" max="8954" width="37.7109375" style="95" customWidth="1"/>
    <col min="8955" max="8960" width="9" style="95" customWidth="1"/>
    <col min="8961" max="9209" width="8.85546875" style="95"/>
    <col min="9210" max="9210" width="37.7109375" style="95" customWidth="1"/>
    <col min="9211" max="9216" width="9" style="95" customWidth="1"/>
    <col min="9217" max="9465" width="8.85546875" style="95"/>
    <col min="9466" max="9466" width="37.7109375" style="95" customWidth="1"/>
    <col min="9467" max="9472" width="9" style="95" customWidth="1"/>
    <col min="9473" max="9721" width="8.85546875" style="95"/>
    <col min="9722" max="9722" width="37.7109375" style="95" customWidth="1"/>
    <col min="9723" max="9728" width="9" style="95" customWidth="1"/>
    <col min="9729" max="9977" width="8.85546875" style="95"/>
    <col min="9978" max="9978" width="37.7109375" style="95" customWidth="1"/>
    <col min="9979" max="9984" width="9" style="95" customWidth="1"/>
    <col min="9985" max="10233" width="8.85546875" style="95"/>
    <col min="10234" max="10234" width="37.7109375" style="95" customWidth="1"/>
    <col min="10235" max="10240" width="9" style="95" customWidth="1"/>
    <col min="10241" max="10489" width="8.85546875" style="95"/>
    <col min="10490" max="10490" width="37.7109375" style="95" customWidth="1"/>
    <col min="10491" max="10496" width="9" style="95" customWidth="1"/>
    <col min="10497" max="10745" width="8.85546875" style="95"/>
    <col min="10746" max="10746" width="37.7109375" style="95" customWidth="1"/>
    <col min="10747" max="10752" width="9" style="95" customWidth="1"/>
    <col min="10753" max="11001" width="8.85546875" style="95"/>
    <col min="11002" max="11002" width="37.7109375" style="95" customWidth="1"/>
    <col min="11003" max="11008" width="9" style="95" customWidth="1"/>
    <col min="11009" max="11257" width="8.85546875" style="95"/>
    <col min="11258" max="11258" width="37.7109375" style="95" customWidth="1"/>
    <col min="11259" max="11264" width="9" style="95" customWidth="1"/>
    <col min="11265" max="11513" width="8.85546875" style="95"/>
    <col min="11514" max="11514" width="37.7109375" style="95" customWidth="1"/>
    <col min="11515" max="11520" width="9" style="95" customWidth="1"/>
    <col min="11521" max="11769" width="8.85546875" style="95"/>
    <col min="11770" max="11770" width="37.7109375" style="95" customWidth="1"/>
    <col min="11771" max="11776" width="9" style="95" customWidth="1"/>
    <col min="11777" max="12025" width="8.85546875" style="95"/>
    <col min="12026" max="12026" width="37.7109375" style="95" customWidth="1"/>
    <col min="12027" max="12032" width="9" style="95" customWidth="1"/>
    <col min="12033" max="12281" width="8.85546875" style="95"/>
    <col min="12282" max="12282" width="37.7109375" style="95" customWidth="1"/>
    <col min="12283" max="12288" width="9" style="95" customWidth="1"/>
    <col min="12289" max="12537" width="8.85546875" style="95"/>
    <col min="12538" max="12538" width="37.7109375" style="95" customWidth="1"/>
    <col min="12539" max="12544" width="9" style="95" customWidth="1"/>
    <col min="12545" max="12793" width="8.85546875" style="95"/>
    <col min="12794" max="12794" width="37.7109375" style="95" customWidth="1"/>
    <col min="12795" max="12800" width="9" style="95" customWidth="1"/>
    <col min="12801" max="13049" width="8.85546875" style="95"/>
    <col min="13050" max="13050" width="37.7109375" style="95" customWidth="1"/>
    <col min="13051" max="13056" width="9" style="95" customWidth="1"/>
    <col min="13057" max="13305" width="8.85546875" style="95"/>
    <col min="13306" max="13306" width="37.7109375" style="95" customWidth="1"/>
    <col min="13307" max="13312" width="9" style="95" customWidth="1"/>
    <col min="13313" max="13561" width="8.85546875" style="95"/>
    <col min="13562" max="13562" width="37.7109375" style="95" customWidth="1"/>
    <col min="13563" max="13568" width="9" style="95" customWidth="1"/>
    <col min="13569" max="13817" width="8.85546875" style="95"/>
    <col min="13818" max="13818" width="37.7109375" style="95" customWidth="1"/>
    <col min="13819" max="13824" width="9" style="95" customWidth="1"/>
    <col min="13825" max="14073" width="8.85546875" style="95"/>
    <col min="14074" max="14074" width="37.7109375" style="95" customWidth="1"/>
    <col min="14075" max="14080" width="9" style="95" customWidth="1"/>
    <col min="14081" max="14329" width="8.85546875" style="95"/>
    <col min="14330" max="14330" width="37.7109375" style="95" customWidth="1"/>
    <col min="14331" max="14336" width="9" style="95" customWidth="1"/>
    <col min="14337" max="14585" width="8.85546875" style="95"/>
    <col min="14586" max="14586" width="37.7109375" style="95" customWidth="1"/>
    <col min="14587" max="14592" width="9" style="95" customWidth="1"/>
    <col min="14593" max="14841" width="8.85546875" style="95"/>
    <col min="14842" max="14842" width="37.7109375" style="95" customWidth="1"/>
    <col min="14843" max="14848" width="9" style="95" customWidth="1"/>
    <col min="14849" max="15097" width="8.85546875" style="95"/>
    <col min="15098" max="15098" width="37.7109375" style="95" customWidth="1"/>
    <col min="15099" max="15104" width="9" style="95" customWidth="1"/>
    <col min="15105" max="15353" width="8.85546875" style="95"/>
    <col min="15354" max="15354" width="37.7109375" style="95" customWidth="1"/>
    <col min="15355" max="15360" width="9" style="95" customWidth="1"/>
    <col min="15361" max="15609" width="8.85546875" style="95"/>
    <col min="15610" max="15610" width="37.7109375" style="95" customWidth="1"/>
    <col min="15611" max="15616" width="9" style="95" customWidth="1"/>
    <col min="15617" max="15865" width="8.85546875" style="95"/>
    <col min="15866" max="15866" width="37.7109375" style="95" customWidth="1"/>
    <col min="15867" max="15872" width="9" style="95" customWidth="1"/>
    <col min="15873" max="16121" width="8.85546875" style="95"/>
    <col min="16122" max="16122" width="37.7109375" style="95" customWidth="1"/>
    <col min="16123" max="16128" width="9" style="95" customWidth="1"/>
    <col min="16129" max="16384" width="8.85546875" style="95"/>
  </cols>
  <sheetData>
    <row r="1" spans="1:7" ht="22.9" customHeight="1" x14ac:dyDescent="0.25">
      <c r="A1" s="1492" t="s">
        <v>1578</v>
      </c>
      <c r="B1" s="1492"/>
      <c r="C1" s="1492"/>
      <c r="D1" s="1492"/>
      <c r="E1" s="1492"/>
      <c r="F1" s="1492"/>
      <c r="G1" s="1492"/>
    </row>
    <row r="2" spans="1:7" ht="18.75" customHeight="1" x14ac:dyDescent="0.2">
      <c r="A2" s="1229" t="s">
        <v>871</v>
      </c>
      <c r="B2" s="1229"/>
      <c r="C2" s="1229"/>
      <c r="D2" s="1229"/>
      <c r="E2" s="1229"/>
      <c r="F2" s="1229"/>
      <c r="G2" s="1229"/>
    </row>
    <row r="3" spans="1:7" ht="22.15" customHeight="1" x14ac:dyDescent="0.2">
      <c r="A3" s="1364" t="s">
        <v>872</v>
      </c>
      <c r="B3" s="1364"/>
      <c r="C3" s="1364"/>
      <c r="D3" s="1364"/>
      <c r="E3" s="1364"/>
      <c r="F3" s="1364"/>
      <c r="G3" s="1364"/>
    </row>
    <row r="4" spans="1:7" ht="22.9" customHeight="1" x14ac:dyDescent="0.2">
      <c r="A4" s="1425" t="s">
        <v>873</v>
      </c>
      <c r="B4" s="1245">
        <v>2023</v>
      </c>
      <c r="C4" s="1245"/>
      <c r="D4" s="1245"/>
      <c r="E4" s="1245">
        <v>2024</v>
      </c>
      <c r="F4" s="1245"/>
      <c r="G4" s="1245"/>
    </row>
    <row r="5" spans="1:7" ht="49.15" customHeight="1" x14ac:dyDescent="0.2">
      <c r="A5" s="1425"/>
      <c r="B5" s="908" t="s">
        <v>613</v>
      </c>
      <c r="C5" s="908" t="s">
        <v>874</v>
      </c>
      <c r="D5" s="896" t="s">
        <v>850</v>
      </c>
      <c r="E5" s="411" t="s">
        <v>613</v>
      </c>
      <c r="F5" s="411" t="s">
        <v>874</v>
      </c>
      <c r="G5" s="398" t="s">
        <v>850</v>
      </c>
    </row>
    <row r="6" spans="1:7" ht="25.15" customHeight="1" x14ac:dyDescent="0.2">
      <c r="A6" s="416" t="s">
        <v>875</v>
      </c>
      <c r="B6" s="622">
        <v>9</v>
      </c>
      <c r="C6" s="912">
        <v>1.2</v>
      </c>
      <c r="D6" s="912">
        <v>34.6</v>
      </c>
      <c r="E6" s="622">
        <v>14</v>
      </c>
      <c r="F6" s="886">
        <v>1.9</v>
      </c>
      <c r="G6" s="886">
        <v>50</v>
      </c>
    </row>
    <row r="7" spans="1:7" ht="25.15" customHeight="1" x14ac:dyDescent="0.2">
      <c r="A7" s="416" t="s">
        <v>876</v>
      </c>
      <c r="B7" s="622">
        <v>17</v>
      </c>
      <c r="C7" s="912">
        <v>2.2000000000000002</v>
      </c>
      <c r="D7" s="912">
        <v>65.400000000000006</v>
      </c>
      <c r="E7" s="622">
        <v>15</v>
      </c>
      <c r="F7" s="886">
        <v>2</v>
      </c>
      <c r="G7" s="886">
        <v>53.6</v>
      </c>
    </row>
    <row r="8" spans="1:7" ht="25.15" customHeight="1" x14ac:dyDescent="0.2">
      <c r="A8" s="416" t="s">
        <v>877</v>
      </c>
      <c r="B8" s="622">
        <v>8</v>
      </c>
      <c r="C8" s="912">
        <v>1</v>
      </c>
      <c r="D8" s="912">
        <v>30.8</v>
      </c>
      <c r="E8" s="622">
        <v>1</v>
      </c>
      <c r="F8" s="886">
        <v>0.1</v>
      </c>
      <c r="G8" s="886">
        <v>3.6</v>
      </c>
    </row>
    <row r="9" spans="1:7" ht="25.15" customHeight="1" x14ac:dyDescent="0.2">
      <c r="A9" s="416" t="s">
        <v>878</v>
      </c>
      <c r="B9" s="622">
        <v>9</v>
      </c>
      <c r="C9" s="912">
        <v>1.2</v>
      </c>
      <c r="D9" s="912">
        <v>34.6</v>
      </c>
      <c r="E9" s="622">
        <v>13</v>
      </c>
      <c r="F9" s="886">
        <v>1.7</v>
      </c>
      <c r="G9" s="886">
        <v>46.4</v>
      </c>
    </row>
    <row r="10" spans="1:7" ht="25.15" customHeight="1" x14ac:dyDescent="0.2">
      <c r="A10" s="43" t="s">
        <v>879</v>
      </c>
      <c r="B10" s="622">
        <v>26</v>
      </c>
      <c r="C10" s="912">
        <v>3.4</v>
      </c>
      <c r="D10" s="912">
        <v>100</v>
      </c>
      <c r="E10" s="622">
        <v>28</v>
      </c>
      <c r="F10" s="886">
        <v>3.7</v>
      </c>
      <c r="G10" s="886">
        <v>100</v>
      </c>
    </row>
    <row r="11" spans="1:7" ht="17.45" customHeight="1" x14ac:dyDescent="0.2">
      <c r="A11" s="43" t="s">
        <v>880</v>
      </c>
      <c r="B11" s="1545">
        <v>40</v>
      </c>
      <c r="C11" s="1547">
        <v>5.2</v>
      </c>
      <c r="D11" s="1486" t="s">
        <v>210</v>
      </c>
      <c r="E11" s="1545">
        <v>52</v>
      </c>
      <c r="F11" s="1547">
        <v>6.9</v>
      </c>
      <c r="G11" s="1486" t="s">
        <v>210</v>
      </c>
    </row>
    <row r="12" spans="1:7" ht="17.45" customHeight="1" x14ac:dyDescent="0.2">
      <c r="A12" s="196" t="s">
        <v>881</v>
      </c>
      <c r="B12" s="1546"/>
      <c r="C12" s="1548"/>
      <c r="D12" s="1494"/>
      <c r="E12" s="1546"/>
      <c r="F12" s="1548"/>
      <c r="G12" s="1494"/>
    </row>
    <row r="13" spans="1:7" ht="22.15" customHeight="1" x14ac:dyDescent="0.25">
      <c r="A13" s="1549" t="s">
        <v>882</v>
      </c>
      <c r="B13" s="1549"/>
      <c r="C13" s="1549"/>
      <c r="D13" s="1549"/>
      <c r="E13" s="1549"/>
      <c r="F13" s="1549"/>
      <c r="G13" s="1549"/>
    </row>
    <row r="14" spans="1:7" ht="24" customHeight="1" x14ac:dyDescent="0.2">
      <c r="A14" s="1364" t="s">
        <v>872</v>
      </c>
      <c r="B14" s="1364"/>
      <c r="C14" s="1364"/>
      <c r="D14" s="1364"/>
      <c r="E14" s="1364"/>
      <c r="F14" s="1364"/>
      <c r="G14" s="1364"/>
    </row>
    <row r="15" spans="1:7" ht="22.9" customHeight="1" x14ac:dyDescent="0.2">
      <c r="A15" s="1495" t="s">
        <v>883</v>
      </c>
      <c r="B15" s="1245">
        <v>2023</v>
      </c>
      <c r="C15" s="1245"/>
      <c r="D15" s="1245"/>
      <c r="E15" s="1245">
        <v>2024</v>
      </c>
      <c r="F15" s="1245"/>
      <c r="G15" s="1245"/>
    </row>
    <row r="16" spans="1:7" ht="48" customHeight="1" x14ac:dyDescent="0.2">
      <c r="A16" s="1495"/>
      <c r="B16" s="908" t="s">
        <v>613</v>
      </c>
      <c r="C16" s="896" t="s">
        <v>874</v>
      </c>
      <c r="D16" s="896" t="s">
        <v>850</v>
      </c>
      <c r="E16" s="411" t="s">
        <v>613</v>
      </c>
      <c r="F16" s="398" t="s">
        <v>874</v>
      </c>
      <c r="G16" s="398" t="s">
        <v>850</v>
      </c>
    </row>
    <row r="17" spans="1:7" ht="33.6" customHeight="1" x14ac:dyDescent="0.2">
      <c r="A17" s="627" t="s">
        <v>454</v>
      </c>
      <c r="B17" s="623" t="s">
        <v>1628</v>
      </c>
      <c r="C17" s="624">
        <v>0.13</v>
      </c>
      <c r="D17" s="624">
        <v>3.8</v>
      </c>
      <c r="E17" s="623">
        <v>4</v>
      </c>
      <c r="F17" s="624">
        <v>0.5</v>
      </c>
      <c r="G17" s="624">
        <v>14.3</v>
      </c>
    </row>
    <row r="18" spans="1:7" ht="28.15" customHeight="1" x14ac:dyDescent="0.2">
      <c r="A18" s="628" t="s">
        <v>884</v>
      </c>
      <c r="B18" s="624" t="s">
        <v>210</v>
      </c>
      <c r="C18" s="624" t="s">
        <v>210</v>
      </c>
      <c r="D18" s="624" t="s">
        <v>210</v>
      </c>
      <c r="E18" s="624" t="s">
        <v>210</v>
      </c>
      <c r="F18" s="624" t="s">
        <v>210</v>
      </c>
      <c r="G18" s="624" t="s">
        <v>210</v>
      </c>
    </row>
    <row r="19" spans="1:7" ht="25.15" customHeight="1" x14ac:dyDescent="0.2">
      <c r="A19" s="627" t="s">
        <v>464</v>
      </c>
      <c r="B19" s="623">
        <v>1</v>
      </c>
      <c r="C19" s="624">
        <v>0.1</v>
      </c>
      <c r="D19" s="624">
        <v>3.8</v>
      </c>
      <c r="E19" s="623">
        <v>1</v>
      </c>
      <c r="F19" s="624">
        <v>0.1</v>
      </c>
      <c r="G19" s="624">
        <v>3.6</v>
      </c>
    </row>
    <row r="20" spans="1:7" ht="25.15" customHeight="1" x14ac:dyDescent="0.2">
      <c r="A20" s="627" t="s">
        <v>479</v>
      </c>
      <c r="B20" s="623">
        <v>3</v>
      </c>
      <c r="C20" s="624">
        <v>0.4</v>
      </c>
      <c r="D20" s="624">
        <v>11.6</v>
      </c>
      <c r="E20" s="623">
        <v>1</v>
      </c>
      <c r="F20" s="624">
        <v>0.1</v>
      </c>
      <c r="G20" s="624">
        <v>3.6</v>
      </c>
    </row>
    <row r="21" spans="1:7" ht="25.15" customHeight="1" x14ac:dyDescent="0.2">
      <c r="A21" s="627" t="s">
        <v>690</v>
      </c>
      <c r="B21" s="624" t="s">
        <v>210</v>
      </c>
      <c r="C21" s="624" t="s">
        <v>210</v>
      </c>
      <c r="D21" s="624" t="s">
        <v>210</v>
      </c>
      <c r="E21" s="624"/>
      <c r="F21" s="624"/>
      <c r="G21" s="624"/>
    </row>
    <row r="22" spans="1:7" ht="25.15" customHeight="1" x14ac:dyDescent="0.2">
      <c r="A22" s="627" t="s">
        <v>487</v>
      </c>
      <c r="B22" s="623">
        <v>2</v>
      </c>
      <c r="C22" s="624">
        <v>0.3</v>
      </c>
      <c r="D22" s="624">
        <v>7.7</v>
      </c>
      <c r="E22" s="623">
        <v>2</v>
      </c>
      <c r="F22" s="624">
        <v>0.3</v>
      </c>
      <c r="G22" s="624">
        <v>7.1</v>
      </c>
    </row>
    <row r="23" spans="1:7" ht="39.6" customHeight="1" x14ac:dyDescent="0.2">
      <c r="A23" s="627" t="s">
        <v>496</v>
      </c>
      <c r="B23" s="623">
        <v>16</v>
      </c>
      <c r="C23" s="624">
        <v>2.1</v>
      </c>
      <c r="D23" s="624">
        <v>61.5</v>
      </c>
      <c r="E23" s="623">
        <v>17</v>
      </c>
      <c r="F23" s="624">
        <v>2.2999999999999998</v>
      </c>
      <c r="G23" s="624">
        <v>60.7</v>
      </c>
    </row>
    <row r="24" spans="1:7" ht="25.15" customHeight="1" x14ac:dyDescent="0.2">
      <c r="A24" s="627" t="s">
        <v>885</v>
      </c>
      <c r="B24" s="623">
        <v>2</v>
      </c>
      <c r="C24" s="624">
        <v>0.3</v>
      </c>
      <c r="D24" s="624">
        <v>7.7</v>
      </c>
      <c r="E24" s="624" t="s">
        <v>210</v>
      </c>
      <c r="F24" s="624" t="s">
        <v>210</v>
      </c>
      <c r="G24" s="624" t="s">
        <v>210</v>
      </c>
    </row>
    <row r="25" spans="1:7" ht="39.6" customHeight="1" x14ac:dyDescent="0.2">
      <c r="A25" s="627" t="s">
        <v>886</v>
      </c>
      <c r="B25" s="624" t="s">
        <v>210</v>
      </c>
      <c r="C25" s="624" t="s">
        <v>210</v>
      </c>
      <c r="D25" s="624" t="s">
        <v>210</v>
      </c>
      <c r="E25" s="624" t="s">
        <v>210</v>
      </c>
      <c r="F25" s="624" t="s">
        <v>210</v>
      </c>
      <c r="G25" s="624" t="s">
        <v>210</v>
      </c>
    </row>
    <row r="26" spans="1:7" ht="26.45" customHeight="1" x14ac:dyDescent="0.2">
      <c r="A26" s="627" t="s">
        <v>887</v>
      </c>
      <c r="B26" s="624" t="s">
        <v>210</v>
      </c>
      <c r="C26" s="624" t="s">
        <v>210</v>
      </c>
      <c r="D26" s="624" t="s">
        <v>210</v>
      </c>
      <c r="E26" s="624">
        <v>3</v>
      </c>
      <c r="F26" s="624">
        <v>0.4</v>
      </c>
      <c r="G26" s="624">
        <v>10.7</v>
      </c>
    </row>
    <row r="27" spans="1:7" ht="26.45" customHeight="1" x14ac:dyDescent="0.2">
      <c r="A27" s="629" t="s">
        <v>685</v>
      </c>
      <c r="B27" s="624" t="s">
        <v>210</v>
      </c>
      <c r="C27" s="624" t="s">
        <v>210</v>
      </c>
      <c r="D27" s="624" t="s">
        <v>210</v>
      </c>
      <c r="E27" s="624" t="s">
        <v>210</v>
      </c>
      <c r="F27" s="624" t="s">
        <v>210</v>
      </c>
      <c r="G27" s="624" t="s">
        <v>210</v>
      </c>
    </row>
    <row r="28" spans="1:7" ht="27" customHeight="1" x14ac:dyDescent="0.2">
      <c r="A28" s="629" t="s">
        <v>458</v>
      </c>
      <c r="B28" s="623">
        <v>1</v>
      </c>
      <c r="C28" s="624">
        <v>0.1</v>
      </c>
      <c r="D28" s="624">
        <v>3.8</v>
      </c>
      <c r="E28" s="624" t="s">
        <v>210</v>
      </c>
      <c r="F28" s="624" t="s">
        <v>210</v>
      </c>
      <c r="G28" s="624" t="s">
        <v>210</v>
      </c>
    </row>
    <row r="29" spans="1:7" ht="15.75" x14ac:dyDescent="0.2">
      <c r="A29" s="630" t="s">
        <v>325</v>
      </c>
      <c r="B29" s="625">
        <v>26</v>
      </c>
      <c r="C29" s="626">
        <v>3.4</v>
      </c>
      <c r="D29" s="626">
        <v>100</v>
      </c>
      <c r="E29" s="625">
        <v>28</v>
      </c>
      <c r="F29" s="626">
        <v>3.7</v>
      </c>
      <c r="G29" s="626">
        <v>100</v>
      </c>
    </row>
    <row r="31" spans="1:7" x14ac:dyDescent="0.2">
      <c r="A31" s="95" t="s">
        <v>1770</v>
      </c>
    </row>
  </sheetData>
  <mergeCells count="17">
    <mergeCell ref="A13:G13"/>
    <mergeCell ref="A14:G14"/>
    <mergeCell ref="A15:A16"/>
    <mergeCell ref="B15:D15"/>
    <mergeCell ref="E15:G15"/>
    <mergeCell ref="E11:E12"/>
    <mergeCell ref="F11:F12"/>
    <mergeCell ref="G11:G12"/>
    <mergeCell ref="B11:B12"/>
    <mergeCell ref="C11:C12"/>
    <mergeCell ref="D11:D12"/>
    <mergeCell ref="A1:G1"/>
    <mergeCell ref="A2:G2"/>
    <mergeCell ref="A3:G3"/>
    <mergeCell ref="A4:A5"/>
    <mergeCell ref="B4:D4"/>
    <mergeCell ref="E4:G4"/>
  </mergeCells>
  <printOptions horizontalCentered="1"/>
  <pageMargins left="0.39370078740157483" right="0.39370078740157483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31"/>
  <sheetViews>
    <sheetView zoomScaleNormal="100" workbookViewId="0">
      <selection activeCell="K25" sqref="K25"/>
    </sheetView>
  </sheetViews>
  <sheetFormatPr defaultColWidth="8.85546875" defaultRowHeight="12.75" x14ac:dyDescent="0.2"/>
  <cols>
    <col min="1" max="1" width="43.7109375" style="77" customWidth="1"/>
    <col min="2" max="2" width="7.5703125" style="77" customWidth="1"/>
    <col min="3" max="3" width="8.5703125" style="77" customWidth="1"/>
    <col min="4" max="4" width="6.7109375" style="77" customWidth="1"/>
    <col min="5" max="5" width="7.28515625" style="77" customWidth="1"/>
    <col min="6" max="6" width="8.85546875" style="77"/>
    <col min="7" max="7" width="7.85546875" style="77" customWidth="1"/>
    <col min="8" max="16384" width="8.85546875" style="77"/>
  </cols>
  <sheetData>
    <row r="1" spans="1:7" ht="23.45" customHeight="1" x14ac:dyDescent="0.2">
      <c r="A1" s="1229" t="s">
        <v>1579</v>
      </c>
      <c r="B1" s="1229"/>
      <c r="C1" s="1229"/>
      <c r="D1" s="1229"/>
      <c r="E1" s="1229"/>
      <c r="F1" s="1229"/>
      <c r="G1" s="1229"/>
    </row>
    <row r="2" spans="1:7" ht="25.9" customHeight="1" x14ac:dyDescent="0.2">
      <c r="A2" s="1342" t="s">
        <v>872</v>
      </c>
      <c r="B2" s="1342"/>
      <c r="C2" s="1342"/>
      <c r="D2" s="1342"/>
      <c r="E2" s="1342"/>
      <c r="F2" s="1342"/>
      <c r="G2" s="1342"/>
    </row>
    <row r="3" spans="1:7" ht="22.9" customHeight="1" x14ac:dyDescent="0.2">
      <c r="A3" s="1495" t="s">
        <v>883</v>
      </c>
      <c r="B3" s="1550">
        <v>2023</v>
      </c>
      <c r="C3" s="1550"/>
      <c r="D3" s="1550"/>
      <c r="E3" s="1550">
        <v>2024</v>
      </c>
      <c r="F3" s="1550"/>
      <c r="G3" s="1550"/>
    </row>
    <row r="4" spans="1:7" ht="42.6" customHeight="1" x14ac:dyDescent="0.2">
      <c r="A4" s="1495"/>
      <c r="B4" s="908" t="s">
        <v>613</v>
      </c>
      <c r="C4" s="896" t="s">
        <v>888</v>
      </c>
      <c r="D4" s="896" t="s">
        <v>850</v>
      </c>
      <c r="E4" s="411" t="s">
        <v>613</v>
      </c>
      <c r="F4" s="398" t="s">
        <v>888</v>
      </c>
      <c r="G4" s="398" t="s">
        <v>850</v>
      </c>
    </row>
    <row r="5" spans="1:7" ht="23.45" customHeight="1" x14ac:dyDescent="0.2">
      <c r="A5" s="627" t="s">
        <v>454</v>
      </c>
      <c r="B5" s="623" t="s">
        <v>210</v>
      </c>
      <c r="C5" s="623" t="s">
        <v>210</v>
      </c>
      <c r="D5" s="623" t="s">
        <v>210</v>
      </c>
      <c r="E5" s="623" t="s">
        <v>210</v>
      </c>
      <c r="F5" s="623" t="s">
        <v>210</v>
      </c>
      <c r="G5" s="623" t="s">
        <v>210</v>
      </c>
    </row>
    <row r="6" spans="1:7" ht="23.45" customHeight="1" x14ac:dyDescent="0.2">
      <c r="A6" s="628" t="s">
        <v>458</v>
      </c>
      <c r="B6" s="623">
        <v>1</v>
      </c>
      <c r="C6" s="623">
        <v>0.1</v>
      </c>
      <c r="D6" s="623">
        <v>5.9</v>
      </c>
      <c r="E6" s="623" t="s">
        <v>210</v>
      </c>
      <c r="F6" s="623" t="s">
        <v>210</v>
      </c>
      <c r="G6" s="623" t="s">
        <v>210</v>
      </c>
    </row>
    <row r="7" spans="1:7" ht="23.45" customHeight="1" x14ac:dyDescent="0.2">
      <c r="A7" s="627" t="s">
        <v>487</v>
      </c>
      <c r="B7" s="623">
        <v>1</v>
      </c>
      <c r="C7" s="624">
        <v>0.1</v>
      </c>
      <c r="D7" s="624">
        <v>5.9</v>
      </c>
      <c r="E7" s="623">
        <v>1</v>
      </c>
      <c r="F7" s="624">
        <v>0.1</v>
      </c>
      <c r="G7" s="624">
        <v>6.7</v>
      </c>
    </row>
    <row r="8" spans="1:7" ht="36" customHeight="1" x14ac:dyDescent="0.2">
      <c r="A8" s="627" t="s">
        <v>496</v>
      </c>
      <c r="B8" s="623">
        <v>13</v>
      </c>
      <c r="C8" s="624">
        <v>1.7</v>
      </c>
      <c r="D8" s="624">
        <v>76.5</v>
      </c>
      <c r="E8" s="623">
        <v>14</v>
      </c>
      <c r="F8" s="624">
        <v>1.9</v>
      </c>
      <c r="G8" s="624">
        <v>93.3</v>
      </c>
    </row>
    <row r="9" spans="1:7" ht="24.6" customHeight="1" x14ac:dyDescent="0.2">
      <c r="A9" s="627" t="s">
        <v>885</v>
      </c>
      <c r="B9" s="623">
        <v>1</v>
      </c>
      <c r="C9" s="623">
        <v>0.1</v>
      </c>
      <c r="D9" s="623">
        <v>5.9</v>
      </c>
      <c r="E9" s="623" t="s">
        <v>210</v>
      </c>
      <c r="F9" s="623" t="s">
        <v>210</v>
      </c>
      <c r="G9" s="623" t="s">
        <v>210</v>
      </c>
    </row>
    <row r="10" spans="1:7" ht="24.6" customHeight="1" x14ac:dyDescent="0.2">
      <c r="A10" s="627" t="s">
        <v>479</v>
      </c>
      <c r="B10" s="623">
        <v>1</v>
      </c>
      <c r="C10" s="623">
        <v>0.1</v>
      </c>
      <c r="D10" s="623">
        <v>5.9</v>
      </c>
      <c r="E10" s="623" t="s">
        <v>210</v>
      </c>
      <c r="F10" s="623" t="s">
        <v>210</v>
      </c>
      <c r="G10" s="623" t="s">
        <v>210</v>
      </c>
    </row>
    <row r="11" spans="1:7" ht="24.6" customHeight="1" x14ac:dyDescent="0.2">
      <c r="A11" s="627" t="s">
        <v>887</v>
      </c>
      <c r="B11" s="623" t="s">
        <v>210</v>
      </c>
      <c r="C11" s="623" t="s">
        <v>210</v>
      </c>
      <c r="D11" s="623" t="s">
        <v>210</v>
      </c>
      <c r="E11" s="623" t="s">
        <v>210</v>
      </c>
      <c r="F11" s="623" t="s">
        <v>210</v>
      </c>
      <c r="G11" s="623" t="s">
        <v>210</v>
      </c>
    </row>
    <row r="12" spans="1:7" ht="24.6" customHeight="1" x14ac:dyDescent="0.25">
      <c r="A12" s="631" t="s">
        <v>325</v>
      </c>
      <c r="B12" s="625">
        <v>17</v>
      </c>
      <c r="C12" s="625">
        <v>2.2000000000000002</v>
      </c>
      <c r="D12" s="625">
        <v>100</v>
      </c>
      <c r="E12" s="625">
        <v>15</v>
      </c>
      <c r="F12" s="626">
        <v>2</v>
      </c>
      <c r="G12" s="625">
        <v>100</v>
      </c>
    </row>
    <row r="13" spans="1:7" ht="9" customHeight="1" x14ac:dyDescent="0.2"/>
    <row r="14" spans="1:7" ht="21" customHeight="1" x14ac:dyDescent="0.2">
      <c r="A14" s="1229" t="s">
        <v>889</v>
      </c>
      <c r="B14" s="1229"/>
      <c r="C14" s="1229"/>
      <c r="D14" s="1229"/>
      <c r="E14" s="1229"/>
      <c r="F14" s="1229"/>
      <c r="G14" s="1229"/>
    </row>
    <row r="15" spans="1:7" ht="27" customHeight="1" x14ac:dyDescent="0.2">
      <c r="A15" s="1342" t="s">
        <v>872</v>
      </c>
      <c r="B15" s="1342"/>
      <c r="C15" s="1342"/>
      <c r="D15" s="1342"/>
      <c r="E15" s="1342"/>
      <c r="F15" s="1342"/>
      <c r="G15" s="1342"/>
    </row>
    <row r="16" spans="1:7" ht="25.15" customHeight="1" x14ac:dyDescent="0.2">
      <c r="A16" s="1495" t="s">
        <v>883</v>
      </c>
      <c r="B16" s="1550">
        <v>2023</v>
      </c>
      <c r="C16" s="1550"/>
      <c r="D16" s="1550"/>
      <c r="E16" s="1550">
        <v>2024</v>
      </c>
      <c r="F16" s="1550"/>
      <c r="G16" s="1550"/>
    </row>
    <row r="17" spans="1:7" ht="38.25" x14ac:dyDescent="0.2">
      <c r="A17" s="1495"/>
      <c r="B17" s="908" t="s">
        <v>613</v>
      </c>
      <c r="C17" s="896" t="s">
        <v>888</v>
      </c>
      <c r="D17" s="896" t="s">
        <v>850</v>
      </c>
      <c r="E17" s="411" t="s">
        <v>613</v>
      </c>
      <c r="F17" s="398" t="s">
        <v>888</v>
      </c>
      <c r="G17" s="398" t="s">
        <v>850</v>
      </c>
    </row>
    <row r="18" spans="1:7" ht="24" customHeight="1" x14ac:dyDescent="0.2">
      <c r="A18" s="627" t="s">
        <v>454</v>
      </c>
      <c r="B18" s="623" t="s">
        <v>1628</v>
      </c>
      <c r="C18" s="632">
        <v>0.1</v>
      </c>
      <c r="D18" s="633">
        <v>11.1</v>
      </c>
      <c r="E18" s="623">
        <v>4</v>
      </c>
      <c r="F18" s="632">
        <v>0.5</v>
      </c>
      <c r="G18" s="633">
        <v>30.7</v>
      </c>
    </row>
    <row r="19" spans="1:7" ht="24" customHeight="1" x14ac:dyDescent="0.2">
      <c r="A19" s="627" t="s">
        <v>479</v>
      </c>
      <c r="B19" s="623">
        <v>2</v>
      </c>
      <c r="C19" s="632">
        <v>0.3</v>
      </c>
      <c r="D19" s="633">
        <v>22.2</v>
      </c>
      <c r="E19" s="623">
        <v>1</v>
      </c>
      <c r="F19" s="632">
        <v>0.1</v>
      </c>
      <c r="G19" s="633">
        <v>7.7</v>
      </c>
    </row>
    <row r="20" spans="1:7" ht="24" customHeight="1" x14ac:dyDescent="0.2">
      <c r="A20" s="627" t="s">
        <v>690</v>
      </c>
      <c r="B20" s="623" t="s">
        <v>210</v>
      </c>
      <c r="C20" s="623" t="s">
        <v>210</v>
      </c>
      <c r="D20" s="633" t="s">
        <v>210</v>
      </c>
      <c r="E20" s="633" t="s">
        <v>210</v>
      </c>
      <c r="F20" s="633" t="s">
        <v>210</v>
      </c>
      <c r="G20" s="633" t="s">
        <v>210</v>
      </c>
    </row>
    <row r="21" spans="1:7" ht="24" customHeight="1" x14ac:dyDescent="0.2">
      <c r="A21" s="627" t="s">
        <v>487</v>
      </c>
      <c r="B21" s="623">
        <v>1</v>
      </c>
      <c r="C21" s="632">
        <v>0.1</v>
      </c>
      <c r="D21" s="633">
        <v>11.1</v>
      </c>
      <c r="E21" s="623">
        <v>1</v>
      </c>
      <c r="F21" s="632">
        <v>0.1</v>
      </c>
      <c r="G21" s="633">
        <v>7.7</v>
      </c>
    </row>
    <row r="22" spans="1:7" ht="34.9" customHeight="1" x14ac:dyDescent="0.2">
      <c r="A22" s="627" t="s">
        <v>496</v>
      </c>
      <c r="B22" s="623">
        <v>3</v>
      </c>
      <c r="C22" s="632">
        <v>0.4</v>
      </c>
      <c r="D22" s="633">
        <v>33.299999999999997</v>
      </c>
      <c r="E22" s="623">
        <v>3</v>
      </c>
      <c r="F22" s="632">
        <v>0.4</v>
      </c>
      <c r="G22" s="633">
        <v>23.1</v>
      </c>
    </row>
    <row r="23" spans="1:7" ht="24" customHeight="1" x14ac:dyDescent="0.2">
      <c r="A23" s="627" t="s">
        <v>885</v>
      </c>
      <c r="B23" s="623">
        <v>1</v>
      </c>
      <c r="C23" s="632">
        <v>0.1</v>
      </c>
      <c r="D23" s="633">
        <v>11.1</v>
      </c>
      <c r="E23" s="633" t="s">
        <v>210</v>
      </c>
      <c r="F23" s="633" t="s">
        <v>210</v>
      </c>
      <c r="G23" s="633" t="s">
        <v>210</v>
      </c>
    </row>
    <row r="24" spans="1:7" ht="24" customHeight="1" x14ac:dyDescent="0.2">
      <c r="A24" s="627" t="s">
        <v>886</v>
      </c>
      <c r="B24" s="623" t="s">
        <v>210</v>
      </c>
      <c r="C24" s="623" t="s">
        <v>210</v>
      </c>
      <c r="D24" s="633" t="s">
        <v>210</v>
      </c>
      <c r="E24" s="633" t="s">
        <v>210</v>
      </c>
      <c r="F24" s="633" t="s">
        <v>210</v>
      </c>
      <c r="G24" s="633" t="s">
        <v>210</v>
      </c>
    </row>
    <row r="25" spans="1:7" ht="24" customHeight="1" x14ac:dyDescent="0.2">
      <c r="A25" s="627" t="s">
        <v>464</v>
      </c>
      <c r="B25" s="623">
        <v>1</v>
      </c>
      <c r="C25" s="632">
        <v>0.1</v>
      </c>
      <c r="D25" s="633">
        <v>11.1</v>
      </c>
      <c r="E25" s="623">
        <v>1</v>
      </c>
      <c r="F25" s="632">
        <v>0.1</v>
      </c>
      <c r="G25" s="633">
        <v>7.7</v>
      </c>
    </row>
    <row r="26" spans="1:7" ht="24" customHeight="1" x14ac:dyDescent="0.2">
      <c r="A26" s="627" t="s">
        <v>887</v>
      </c>
      <c r="B26" s="623" t="s">
        <v>210</v>
      </c>
      <c r="C26" s="623" t="s">
        <v>210</v>
      </c>
      <c r="D26" s="633" t="s">
        <v>210</v>
      </c>
      <c r="E26" s="623">
        <v>3</v>
      </c>
      <c r="F26" s="623">
        <v>0.4</v>
      </c>
      <c r="G26" s="633">
        <v>23.1</v>
      </c>
    </row>
    <row r="27" spans="1:7" ht="24" customHeight="1" x14ac:dyDescent="0.2">
      <c r="A27" s="629" t="s">
        <v>576</v>
      </c>
      <c r="B27" s="623" t="s">
        <v>210</v>
      </c>
      <c r="C27" s="623" t="s">
        <v>210</v>
      </c>
      <c r="D27" s="633" t="s">
        <v>210</v>
      </c>
      <c r="E27" s="633" t="s">
        <v>210</v>
      </c>
      <c r="F27" s="633" t="s">
        <v>210</v>
      </c>
      <c r="G27" s="633" t="s">
        <v>210</v>
      </c>
    </row>
    <row r="28" spans="1:7" s="198" customFormat="1" ht="24" customHeight="1" x14ac:dyDescent="0.2">
      <c r="A28" s="628" t="s">
        <v>884</v>
      </c>
      <c r="B28" s="623" t="s">
        <v>210</v>
      </c>
      <c r="C28" s="623" t="s">
        <v>210</v>
      </c>
      <c r="D28" s="633" t="s">
        <v>210</v>
      </c>
      <c r="E28" s="633" t="s">
        <v>210</v>
      </c>
      <c r="F28" s="633" t="s">
        <v>210</v>
      </c>
      <c r="G28" s="633" t="s">
        <v>210</v>
      </c>
    </row>
    <row r="29" spans="1:7" ht="24" customHeight="1" x14ac:dyDescent="0.2">
      <c r="A29" s="630" t="s">
        <v>325</v>
      </c>
      <c r="B29" s="625">
        <v>9</v>
      </c>
      <c r="C29" s="634">
        <v>1.2</v>
      </c>
      <c r="D29" s="635">
        <v>100</v>
      </c>
      <c r="E29" s="625">
        <v>13</v>
      </c>
      <c r="F29" s="634">
        <v>1.7</v>
      </c>
      <c r="G29" s="635">
        <v>100</v>
      </c>
    </row>
    <row r="31" spans="1:7" x14ac:dyDescent="0.2">
      <c r="A31" s="95" t="s">
        <v>1770</v>
      </c>
    </row>
  </sheetData>
  <mergeCells count="10">
    <mergeCell ref="A15:G15"/>
    <mergeCell ref="A16:A17"/>
    <mergeCell ref="B16:D16"/>
    <mergeCell ref="E16:G16"/>
    <mergeCell ref="A1:G1"/>
    <mergeCell ref="A2:G2"/>
    <mergeCell ref="A3:A4"/>
    <mergeCell ref="B3:D3"/>
    <mergeCell ref="E3:G3"/>
    <mergeCell ref="A14:G14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R30"/>
  <sheetViews>
    <sheetView zoomScaleNormal="100" workbookViewId="0">
      <selection activeCell="G10" sqref="G10"/>
    </sheetView>
  </sheetViews>
  <sheetFormatPr defaultColWidth="8.85546875" defaultRowHeight="12.75" x14ac:dyDescent="0.2"/>
  <cols>
    <col min="1" max="1" width="19.5703125" style="20" customWidth="1"/>
    <col min="2" max="3" width="6.5703125" style="20" customWidth="1"/>
    <col min="4" max="4" width="6.140625" style="20" customWidth="1"/>
    <col min="5" max="5" width="5.85546875" style="20" customWidth="1"/>
    <col min="6" max="6" width="5.5703125" style="20" customWidth="1"/>
    <col min="7" max="7" width="5.28515625" style="20" customWidth="1"/>
    <col min="8" max="8" width="5.42578125" style="20" customWidth="1"/>
    <col min="9" max="9" width="5.28515625" style="20" customWidth="1"/>
    <col min="10" max="10" width="6.140625" style="20" customWidth="1"/>
    <col min="11" max="11" width="6.85546875" style="20" customWidth="1"/>
    <col min="12" max="12" width="6.5703125" style="20" customWidth="1"/>
    <col min="13" max="13" width="6.28515625" style="20" customWidth="1"/>
    <col min="14" max="16384" width="8.85546875" style="20"/>
  </cols>
  <sheetData>
    <row r="1" spans="1:13" ht="22.9" customHeight="1" x14ac:dyDescent="0.2">
      <c r="A1" s="1237" t="s">
        <v>890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</row>
    <row r="2" spans="1:13" ht="26.45" customHeight="1" x14ac:dyDescent="0.2">
      <c r="A2" s="1357" t="s">
        <v>872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</row>
    <row r="3" spans="1:13" s="200" customFormat="1" ht="54.6" customHeight="1" x14ac:dyDescent="0.2">
      <c r="A3" s="1552" t="s">
        <v>891</v>
      </c>
      <c r="B3" s="1554" t="s">
        <v>892</v>
      </c>
      <c r="C3" s="1555"/>
      <c r="D3" s="1556" t="s">
        <v>893</v>
      </c>
      <c r="E3" s="1557"/>
      <c r="F3" s="1556" t="s">
        <v>479</v>
      </c>
      <c r="G3" s="1557"/>
      <c r="H3" s="1556" t="s">
        <v>894</v>
      </c>
      <c r="I3" s="1557"/>
      <c r="J3" s="1556" t="s">
        <v>887</v>
      </c>
      <c r="K3" s="1557"/>
      <c r="L3" s="1558" t="s">
        <v>576</v>
      </c>
      <c r="M3" s="1559"/>
    </row>
    <row r="4" spans="1:13" s="200" customFormat="1" ht="18.600000000000001" customHeight="1" x14ac:dyDescent="0.2">
      <c r="A4" s="1553"/>
      <c r="B4" s="1560" t="s">
        <v>575</v>
      </c>
      <c r="C4" s="1561"/>
      <c r="D4" s="1560" t="s">
        <v>895</v>
      </c>
      <c r="E4" s="1561"/>
      <c r="F4" s="1560" t="s">
        <v>896</v>
      </c>
      <c r="G4" s="1561"/>
      <c r="H4" s="1560" t="s">
        <v>897</v>
      </c>
      <c r="I4" s="1561"/>
      <c r="J4" s="1560" t="s">
        <v>898</v>
      </c>
      <c r="K4" s="1561"/>
      <c r="L4" s="1562" t="s">
        <v>899</v>
      </c>
      <c r="M4" s="1563"/>
    </row>
    <row r="5" spans="1:13" s="200" customFormat="1" ht="22.15" customHeight="1" x14ac:dyDescent="0.2">
      <c r="A5" s="1359"/>
      <c r="B5" s="201">
        <v>2023</v>
      </c>
      <c r="C5" s="201">
        <v>2024</v>
      </c>
      <c r="D5" s="907">
        <v>2023</v>
      </c>
      <c r="E5" s="907">
        <v>2024</v>
      </c>
      <c r="F5" s="907">
        <v>2023</v>
      </c>
      <c r="G5" s="907">
        <v>2024</v>
      </c>
      <c r="H5" s="907">
        <v>2023</v>
      </c>
      <c r="I5" s="907">
        <v>2024</v>
      </c>
      <c r="J5" s="907">
        <v>2023</v>
      </c>
      <c r="K5" s="907">
        <v>2024</v>
      </c>
      <c r="L5" s="907">
        <v>2023</v>
      </c>
      <c r="M5" s="907">
        <v>2024</v>
      </c>
    </row>
    <row r="6" spans="1:13" ht="24.6" customHeight="1" x14ac:dyDescent="0.2">
      <c r="A6" s="636" t="s">
        <v>54</v>
      </c>
      <c r="B6" s="637">
        <v>7</v>
      </c>
      <c r="C6" s="637">
        <v>12</v>
      </c>
      <c r="D6" s="638" t="s">
        <v>210</v>
      </c>
      <c r="E6" s="639">
        <v>2</v>
      </c>
      <c r="F6" s="638" t="s">
        <v>210</v>
      </c>
      <c r="G6" s="638">
        <v>1</v>
      </c>
      <c r="H6" s="637">
        <v>1</v>
      </c>
      <c r="I6" s="637">
        <v>1</v>
      </c>
      <c r="J6" s="638" t="s">
        <v>210</v>
      </c>
      <c r="K6" s="638" t="s">
        <v>210</v>
      </c>
      <c r="L6" s="639">
        <v>1</v>
      </c>
      <c r="M6" s="638" t="s">
        <v>210</v>
      </c>
    </row>
    <row r="7" spans="1:13" ht="24.6" customHeight="1" x14ac:dyDescent="0.2">
      <c r="A7" s="640" t="s">
        <v>570</v>
      </c>
      <c r="B7" s="638" t="s">
        <v>210</v>
      </c>
      <c r="C7" s="639">
        <v>1</v>
      </c>
      <c r="D7" s="638" t="s">
        <v>210</v>
      </c>
      <c r="E7" s="638" t="s">
        <v>210</v>
      </c>
      <c r="F7" s="638" t="s">
        <v>210</v>
      </c>
      <c r="G7" s="638" t="s">
        <v>210</v>
      </c>
      <c r="H7" s="638" t="s">
        <v>210</v>
      </c>
      <c r="I7" s="638" t="s">
        <v>210</v>
      </c>
      <c r="J7" s="638" t="s">
        <v>210</v>
      </c>
      <c r="K7" s="639">
        <v>1</v>
      </c>
      <c r="L7" s="638" t="s">
        <v>210</v>
      </c>
      <c r="M7" s="638" t="s">
        <v>210</v>
      </c>
    </row>
    <row r="8" spans="1:13" ht="24.6" customHeight="1" x14ac:dyDescent="0.2">
      <c r="A8" s="636" t="s">
        <v>900</v>
      </c>
      <c r="B8" s="638" t="s">
        <v>210</v>
      </c>
      <c r="C8" s="638" t="s">
        <v>210</v>
      </c>
      <c r="D8" s="638" t="s">
        <v>210</v>
      </c>
      <c r="E8" s="638" t="s">
        <v>210</v>
      </c>
      <c r="F8" s="638" t="s">
        <v>210</v>
      </c>
      <c r="G8" s="638" t="s">
        <v>210</v>
      </c>
      <c r="H8" s="638" t="s">
        <v>210</v>
      </c>
      <c r="I8" s="638" t="s">
        <v>210</v>
      </c>
      <c r="J8" s="638" t="s">
        <v>210</v>
      </c>
      <c r="K8" s="638" t="s">
        <v>210</v>
      </c>
      <c r="L8" s="638" t="s">
        <v>210</v>
      </c>
      <c r="M8" s="638" t="s">
        <v>210</v>
      </c>
    </row>
    <row r="9" spans="1:13" ht="24.6" customHeight="1" x14ac:dyDescent="0.2">
      <c r="A9" s="640" t="s">
        <v>901</v>
      </c>
      <c r="B9" s="638" t="s">
        <v>210</v>
      </c>
      <c r="C9" s="638" t="s">
        <v>210</v>
      </c>
      <c r="D9" s="638" t="s">
        <v>210</v>
      </c>
      <c r="E9" s="638" t="s">
        <v>210</v>
      </c>
      <c r="F9" s="638" t="s">
        <v>210</v>
      </c>
      <c r="G9" s="638" t="s">
        <v>210</v>
      </c>
      <c r="H9" s="638" t="s">
        <v>210</v>
      </c>
      <c r="I9" s="638" t="s">
        <v>210</v>
      </c>
      <c r="J9" s="638" t="s">
        <v>210</v>
      </c>
      <c r="K9" s="638" t="s">
        <v>210</v>
      </c>
      <c r="L9" s="638" t="s">
        <v>210</v>
      </c>
      <c r="M9" s="638" t="s">
        <v>210</v>
      </c>
    </row>
    <row r="10" spans="1:13" ht="24.6" customHeight="1" x14ac:dyDescent="0.2">
      <c r="A10" s="640" t="s">
        <v>55</v>
      </c>
      <c r="B10" s="638" t="s">
        <v>210</v>
      </c>
      <c r="C10" s="638" t="s">
        <v>210</v>
      </c>
      <c r="D10" s="638" t="s">
        <v>210</v>
      </c>
      <c r="E10" s="638" t="s">
        <v>210</v>
      </c>
      <c r="F10" s="638" t="s">
        <v>210</v>
      </c>
      <c r="G10" s="638" t="s">
        <v>210</v>
      </c>
      <c r="H10" s="638" t="s">
        <v>210</v>
      </c>
      <c r="I10" s="638" t="s">
        <v>210</v>
      </c>
      <c r="J10" s="638" t="s">
        <v>210</v>
      </c>
      <c r="K10" s="638" t="s">
        <v>210</v>
      </c>
      <c r="L10" s="638" t="s">
        <v>210</v>
      </c>
      <c r="M10" s="638" t="s">
        <v>210</v>
      </c>
    </row>
    <row r="11" spans="1:13" ht="24.6" customHeight="1" x14ac:dyDescent="0.2">
      <c r="A11" s="640" t="s">
        <v>572</v>
      </c>
      <c r="B11" s="638" t="s">
        <v>210</v>
      </c>
      <c r="C11" s="638" t="s">
        <v>210</v>
      </c>
      <c r="D11" s="638" t="s">
        <v>210</v>
      </c>
      <c r="E11" s="638" t="s">
        <v>210</v>
      </c>
      <c r="F11" s="639">
        <v>1</v>
      </c>
      <c r="G11" s="638" t="s">
        <v>210</v>
      </c>
      <c r="H11" s="638" t="s">
        <v>210</v>
      </c>
      <c r="I11" s="638" t="s">
        <v>210</v>
      </c>
      <c r="J11" s="638" t="s">
        <v>210</v>
      </c>
      <c r="K11" s="638" t="s">
        <v>210</v>
      </c>
      <c r="L11" s="638" t="s">
        <v>210</v>
      </c>
      <c r="M11" s="638" t="s">
        <v>210</v>
      </c>
    </row>
    <row r="12" spans="1:13" ht="23.45" customHeight="1" x14ac:dyDescent="0.2">
      <c r="A12" s="640" t="s">
        <v>1697</v>
      </c>
      <c r="B12" s="637">
        <v>3</v>
      </c>
      <c r="C12" s="637">
        <v>1</v>
      </c>
      <c r="D12" s="638" t="s">
        <v>210</v>
      </c>
      <c r="E12" s="639">
        <v>1</v>
      </c>
      <c r="F12" s="639">
        <v>1</v>
      </c>
      <c r="G12" s="638" t="s">
        <v>210</v>
      </c>
      <c r="H12" s="638" t="s">
        <v>210</v>
      </c>
      <c r="I12" s="638" t="s">
        <v>210</v>
      </c>
      <c r="J12" s="638" t="s">
        <v>210</v>
      </c>
      <c r="K12" s="638" t="s">
        <v>210</v>
      </c>
      <c r="L12" s="638" t="s">
        <v>210</v>
      </c>
      <c r="M12" s="638" t="s">
        <v>210</v>
      </c>
    </row>
    <row r="13" spans="1:13" ht="24.6" customHeight="1" x14ac:dyDescent="0.2">
      <c r="A13" s="640" t="s">
        <v>56</v>
      </c>
      <c r="B13" s="638" t="s">
        <v>210</v>
      </c>
      <c r="C13" s="639">
        <v>1</v>
      </c>
      <c r="D13" s="638" t="s">
        <v>210</v>
      </c>
      <c r="E13" s="638" t="s">
        <v>210</v>
      </c>
      <c r="F13" s="638" t="s">
        <v>210</v>
      </c>
      <c r="G13" s="638" t="s">
        <v>210</v>
      </c>
      <c r="H13" s="638" t="s">
        <v>210</v>
      </c>
      <c r="I13" s="639">
        <v>1</v>
      </c>
      <c r="J13" s="638" t="s">
        <v>210</v>
      </c>
      <c r="K13" s="638" t="s">
        <v>210</v>
      </c>
      <c r="L13" s="638" t="s">
        <v>210</v>
      </c>
      <c r="M13" s="638" t="s">
        <v>210</v>
      </c>
    </row>
    <row r="14" spans="1:13" ht="24.6" customHeight="1" x14ac:dyDescent="0.2">
      <c r="A14" s="640" t="s">
        <v>1633</v>
      </c>
      <c r="B14" s="638" t="s">
        <v>210</v>
      </c>
      <c r="C14" s="638" t="s">
        <v>210</v>
      </c>
      <c r="D14" s="638" t="s">
        <v>210</v>
      </c>
      <c r="E14" s="638" t="s">
        <v>210</v>
      </c>
      <c r="F14" s="638" t="s">
        <v>210</v>
      </c>
      <c r="G14" s="638" t="s">
        <v>210</v>
      </c>
      <c r="H14" s="638" t="s">
        <v>210</v>
      </c>
      <c r="I14" s="638" t="s">
        <v>210</v>
      </c>
      <c r="J14" s="638" t="s">
        <v>210</v>
      </c>
      <c r="K14" s="638" t="s">
        <v>210</v>
      </c>
      <c r="L14" s="638" t="s">
        <v>210</v>
      </c>
      <c r="M14" s="638" t="s">
        <v>210</v>
      </c>
    </row>
    <row r="15" spans="1:13" ht="24.6" customHeight="1" x14ac:dyDescent="0.2">
      <c r="A15" s="640" t="s">
        <v>1634</v>
      </c>
      <c r="B15" s="638" t="s">
        <v>210</v>
      </c>
      <c r="C15" s="639">
        <v>6</v>
      </c>
      <c r="D15" s="638" t="s">
        <v>210</v>
      </c>
      <c r="E15" s="638" t="s">
        <v>210</v>
      </c>
      <c r="F15" s="638" t="s">
        <v>210</v>
      </c>
      <c r="G15" s="638" t="s">
        <v>210</v>
      </c>
      <c r="H15" s="638" t="s">
        <v>210</v>
      </c>
      <c r="I15" s="638" t="s">
        <v>210</v>
      </c>
      <c r="J15" s="638" t="s">
        <v>210</v>
      </c>
      <c r="K15" s="639">
        <v>1</v>
      </c>
      <c r="L15" s="638" t="s">
        <v>210</v>
      </c>
      <c r="M15" s="638" t="s">
        <v>210</v>
      </c>
    </row>
    <row r="16" spans="1:13" ht="24.6" customHeight="1" x14ac:dyDescent="0.2">
      <c r="A16" s="640" t="s">
        <v>57</v>
      </c>
      <c r="B16" s="638" t="s">
        <v>210</v>
      </c>
      <c r="C16" s="639">
        <v>3</v>
      </c>
      <c r="D16" s="639" t="s">
        <v>1628</v>
      </c>
      <c r="E16" s="639">
        <v>1</v>
      </c>
      <c r="F16" s="638" t="s">
        <v>210</v>
      </c>
      <c r="G16" s="638" t="s">
        <v>210</v>
      </c>
      <c r="H16" s="638" t="s">
        <v>210</v>
      </c>
      <c r="I16" s="638" t="s">
        <v>210</v>
      </c>
      <c r="J16" s="638" t="s">
        <v>210</v>
      </c>
      <c r="K16" s="638" t="s">
        <v>210</v>
      </c>
      <c r="L16" s="638" t="s">
        <v>210</v>
      </c>
      <c r="M16" s="638" t="s">
        <v>210</v>
      </c>
    </row>
    <row r="17" spans="1:18" ht="24.6" customHeight="1" x14ac:dyDescent="0.2">
      <c r="A17" s="640" t="s">
        <v>1635</v>
      </c>
      <c r="B17" s="638" t="s">
        <v>210</v>
      </c>
      <c r="C17" s="639">
        <v>1</v>
      </c>
      <c r="D17" s="638" t="s">
        <v>210</v>
      </c>
      <c r="E17" s="638" t="s">
        <v>210</v>
      </c>
      <c r="F17" s="638" t="s">
        <v>210</v>
      </c>
      <c r="G17" s="638" t="s">
        <v>210</v>
      </c>
      <c r="H17" s="638" t="s">
        <v>210</v>
      </c>
      <c r="I17" s="638" t="s">
        <v>210</v>
      </c>
      <c r="J17" s="638" t="s">
        <v>210</v>
      </c>
      <c r="K17" s="638" t="s">
        <v>210</v>
      </c>
      <c r="L17" s="638" t="s">
        <v>210</v>
      </c>
      <c r="M17" s="638" t="s">
        <v>210</v>
      </c>
    </row>
    <row r="18" spans="1:18" ht="24.6" customHeight="1" x14ac:dyDescent="0.2">
      <c r="A18" s="640" t="s">
        <v>1636</v>
      </c>
      <c r="B18" s="638" t="s">
        <v>210</v>
      </c>
      <c r="C18" s="638" t="s">
        <v>210</v>
      </c>
      <c r="D18" s="638" t="s">
        <v>210</v>
      </c>
      <c r="E18" s="638" t="s">
        <v>210</v>
      </c>
      <c r="F18" s="638" t="s">
        <v>210</v>
      </c>
      <c r="G18" s="638" t="s">
        <v>210</v>
      </c>
      <c r="H18" s="638" t="s">
        <v>210</v>
      </c>
      <c r="I18" s="638" t="s">
        <v>210</v>
      </c>
      <c r="J18" s="638" t="s">
        <v>210</v>
      </c>
      <c r="K18" s="638" t="s">
        <v>210</v>
      </c>
      <c r="L18" s="638" t="s">
        <v>210</v>
      </c>
      <c r="M18" s="638" t="s">
        <v>210</v>
      </c>
    </row>
    <row r="19" spans="1:18" ht="24.6" customHeight="1" x14ac:dyDescent="0.2">
      <c r="A19" s="640" t="s">
        <v>1637</v>
      </c>
      <c r="B19" s="638" t="s">
        <v>210</v>
      </c>
      <c r="C19" s="639">
        <v>1</v>
      </c>
      <c r="D19" s="638" t="s">
        <v>210</v>
      </c>
      <c r="E19" s="638" t="s">
        <v>210</v>
      </c>
      <c r="F19" s="638" t="s">
        <v>210</v>
      </c>
      <c r="G19" s="638" t="s">
        <v>210</v>
      </c>
      <c r="H19" s="638" t="s">
        <v>210</v>
      </c>
      <c r="I19" s="638" t="s">
        <v>210</v>
      </c>
      <c r="J19" s="638" t="s">
        <v>210</v>
      </c>
      <c r="K19" s="638" t="s">
        <v>210</v>
      </c>
      <c r="L19" s="638" t="s">
        <v>210</v>
      </c>
      <c r="M19" s="638" t="s">
        <v>210</v>
      </c>
    </row>
    <row r="20" spans="1:18" ht="24.6" customHeight="1" x14ac:dyDescent="0.2">
      <c r="A20" s="640" t="s">
        <v>1638</v>
      </c>
      <c r="B20" s="638" t="s">
        <v>210</v>
      </c>
      <c r="C20" s="638" t="s">
        <v>210</v>
      </c>
      <c r="D20" s="638" t="s">
        <v>210</v>
      </c>
      <c r="E20" s="638" t="s">
        <v>210</v>
      </c>
      <c r="F20" s="638" t="s">
        <v>210</v>
      </c>
      <c r="G20" s="638" t="s">
        <v>210</v>
      </c>
      <c r="H20" s="638" t="s">
        <v>210</v>
      </c>
      <c r="I20" s="638" t="s">
        <v>210</v>
      </c>
      <c r="J20" s="638" t="s">
        <v>210</v>
      </c>
      <c r="K20" s="638" t="s">
        <v>210</v>
      </c>
      <c r="L20" s="638" t="s">
        <v>210</v>
      </c>
      <c r="M20" s="638" t="s">
        <v>210</v>
      </c>
      <c r="R20" s="1006"/>
    </row>
    <row r="21" spans="1:18" ht="24.6" customHeight="1" x14ac:dyDescent="0.2">
      <c r="A21" s="640" t="s">
        <v>1698</v>
      </c>
      <c r="B21" s="638" t="s">
        <v>210</v>
      </c>
      <c r="C21" s="638" t="s">
        <v>210</v>
      </c>
      <c r="D21" s="638" t="s">
        <v>210</v>
      </c>
      <c r="E21" s="638" t="s">
        <v>210</v>
      </c>
      <c r="F21" s="638" t="s">
        <v>210</v>
      </c>
      <c r="G21" s="638" t="s">
        <v>210</v>
      </c>
      <c r="H21" s="638" t="s">
        <v>210</v>
      </c>
      <c r="I21" s="638" t="s">
        <v>210</v>
      </c>
      <c r="J21" s="638" t="s">
        <v>210</v>
      </c>
      <c r="K21" s="638" t="s">
        <v>210</v>
      </c>
      <c r="L21" s="638" t="s">
        <v>210</v>
      </c>
      <c r="M21" s="638" t="s">
        <v>210</v>
      </c>
    </row>
    <row r="22" spans="1:18" ht="24.6" customHeight="1" x14ac:dyDescent="0.2">
      <c r="A22" s="640" t="s">
        <v>1640</v>
      </c>
      <c r="B22" s="638" t="s">
        <v>210</v>
      </c>
      <c r="C22" s="638" t="s">
        <v>210</v>
      </c>
      <c r="D22" s="638" t="s">
        <v>210</v>
      </c>
      <c r="E22" s="638" t="s">
        <v>210</v>
      </c>
      <c r="F22" s="638" t="s">
        <v>210</v>
      </c>
      <c r="G22" s="638" t="s">
        <v>210</v>
      </c>
      <c r="H22" s="638" t="s">
        <v>210</v>
      </c>
      <c r="I22" s="638" t="s">
        <v>210</v>
      </c>
      <c r="J22" s="638" t="s">
        <v>210</v>
      </c>
      <c r="K22" s="638" t="s">
        <v>210</v>
      </c>
      <c r="L22" s="638" t="s">
        <v>210</v>
      </c>
      <c r="M22" s="638" t="s">
        <v>210</v>
      </c>
    </row>
    <row r="23" spans="1:18" ht="24.6" customHeight="1" x14ac:dyDescent="0.2">
      <c r="A23" s="640" t="s">
        <v>1644</v>
      </c>
      <c r="B23" s="638" t="s">
        <v>210</v>
      </c>
      <c r="C23" s="638" t="s">
        <v>210</v>
      </c>
      <c r="D23" s="638" t="s">
        <v>210</v>
      </c>
      <c r="E23" s="638" t="s">
        <v>210</v>
      </c>
      <c r="F23" s="638" t="s">
        <v>210</v>
      </c>
      <c r="G23" s="638" t="s">
        <v>210</v>
      </c>
      <c r="H23" s="639">
        <v>1</v>
      </c>
      <c r="I23" s="638" t="s">
        <v>210</v>
      </c>
      <c r="J23" s="638" t="s">
        <v>210</v>
      </c>
      <c r="K23" s="638" t="s">
        <v>210</v>
      </c>
      <c r="L23" s="638" t="s">
        <v>210</v>
      </c>
      <c r="M23" s="638" t="s">
        <v>210</v>
      </c>
    </row>
    <row r="24" spans="1:18" ht="24.6" customHeight="1" x14ac:dyDescent="0.2">
      <c r="A24" s="640" t="s">
        <v>58</v>
      </c>
      <c r="B24" s="638" t="s">
        <v>210</v>
      </c>
      <c r="C24" s="638" t="s">
        <v>210</v>
      </c>
      <c r="D24" s="638" t="s">
        <v>210</v>
      </c>
      <c r="E24" s="638" t="s">
        <v>210</v>
      </c>
      <c r="F24" s="638" t="s">
        <v>210</v>
      </c>
      <c r="G24" s="638" t="s">
        <v>210</v>
      </c>
      <c r="H24" s="638" t="s">
        <v>210</v>
      </c>
      <c r="I24" s="638" t="s">
        <v>210</v>
      </c>
      <c r="J24" s="638" t="s">
        <v>210</v>
      </c>
      <c r="K24" s="638" t="s">
        <v>210</v>
      </c>
      <c r="L24" s="638" t="s">
        <v>210</v>
      </c>
      <c r="M24" s="638" t="s">
        <v>210</v>
      </c>
    </row>
    <row r="25" spans="1:18" ht="24.6" customHeight="1" x14ac:dyDescent="0.2">
      <c r="A25" s="640" t="s">
        <v>1641</v>
      </c>
      <c r="B25" s="638" t="s">
        <v>210</v>
      </c>
      <c r="C25" s="638" t="s">
        <v>210</v>
      </c>
      <c r="D25" s="638" t="s">
        <v>210</v>
      </c>
      <c r="E25" s="638" t="s">
        <v>210</v>
      </c>
      <c r="F25" s="638" t="s">
        <v>210</v>
      </c>
      <c r="G25" s="638" t="s">
        <v>210</v>
      </c>
      <c r="H25" s="638" t="s">
        <v>210</v>
      </c>
      <c r="I25" s="638" t="s">
        <v>210</v>
      </c>
      <c r="J25" s="638" t="s">
        <v>210</v>
      </c>
      <c r="K25" s="638" t="s">
        <v>210</v>
      </c>
      <c r="L25" s="638" t="s">
        <v>210</v>
      </c>
      <c r="M25" s="638" t="s">
        <v>210</v>
      </c>
    </row>
    <row r="26" spans="1:18" ht="24.6" customHeight="1" x14ac:dyDescent="0.2">
      <c r="A26" s="640" t="s">
        <v>1642</v>
      </c>
      <c r="B26" s="638" t="s">
        <v>210</v>
      </c>
      <c r="C26" s="639">
        <v>2</v>
      </c>
      <c r="D26" s="638" t="s">
        <v>210</v>
      </c>
      <c r="E26" s="638" t="s">
        <v>210</v>
      </c>
      <c r="F26" s="639">
        <v>1</v>
      </c>
      <c r="G26" s="638" t="s">
        <v>210</v>
      </c>
      <c r="H26" s="638" t="s">
        <v>210</v>
      </c>
      <c r="I26" s="638" t="s">
        <v>210</v>
      </c>
      <c r="J26" s="638" t="s">
        <v>210</v>
      </c>
      <c r="K26" s="639">
        <v>1</v>
      </c>
      <c r="L26" s="638" t="s">
        <v>210</v>
      </c>
      <c r="M26" s="638" t="s">
        <v>210</v>
      </c>
    </row>
    <row r="27" spans="1:18" ht="24.6" customHeight="1" x14ac:dyDescent="0.2">
      <c r="A27" s="642" t="s">
        <v>1193</v>
      </c>
      <c r="B27" s="638" t="s">
        <v>210</v>
      </c>
      <c r="C27" s="638" t="s">
        <v>210</v>
      </c>
      <c r="D27" s="638" t="s">
        <v>210</v>
      </c>
      <c r="E27" s="638" t="s">
        <v>210</v>
      </c>
      <c r="F27" s="638" t="s">
        <v>210</v>
      </c>
      <c r="G27" s="638" t="s">
        <v>210</v>
      </c>
      <c r="H27" s="638" t="s">
        <v>210</v>
      </c>
      <c r="I27" s="638" t="s">
        <v>210</v>
      </c>
      <c r="J27" s="638" t="s">
        <v>210</v>
      </c>
      <c r="K27" s="638" t="s">
        <v>210</v>
      </c>
      <c r="L27" s="638" t="s">
        <v>210</v>
      </c>
      <c r="M27" s="638" t="s">
        <v>210</v>
      </c>
    </row>
    <row r="28" spans="1:18" ht="29.45" customHeight="1" x14ac:dyDescent="0.2">
      <c r="A28" s="643" t="s">
        <v>902</v>
      </c>
      <c r="B28" s="637">
        <v>26</v>
      </c>
      <c r="C28" s="637">
        <v>28</v>
      </c>
      <c r="D28" s="639" t="s">
        <v>1628</v>
      </c>
      <c r="E28" s="639">
        <v>4</v>
      </c>
      <c r="F28" s="639">
        <v>3</v>
      </c>
      <c r="G28" s="639">
        <v>1</v>
      </c>
      <c r="H28" s="639">
        <v>2</v>
      </c>
      <c r="I28" s="639">
        <v>2</v>
      </c>
      <c r="J28" s="638" t="s">
        <v>210</v>
      </c>
      <c r="K28" s="639">
        <v>3</v>
      </c>
      <c r="L28" s="639">
        <v>1</v>
      </c>
      <c r="M28" s="638" t="s">
        <v>210</v>
      </c>
    </row>
    <row r="29" spans="1:18" ht="30.6" customHeight="1" x14ac:dyDescent="0.2">
      <c r="A29" s="644" t="s">
        <v>903</v>
      </c>
      <c r="B29" s="645">
        <v>100</v>
      </c>
      <c r="C29" s="645">
        <v>100</v>
      </c>
      <c r="D29" s="645">
        <v>3.8</v>
      </c>
      <c r="E29" s="645">
        <v>14.3</v>
      </c>
      <c r="F29" s="645">
        <v>11.6</v>
      </c>
      <c r="G29" s="638" t="s">
        <v>210</v>
      </c>
      <c r="H29" s="645">
        <v>7.7</v>
      </c>
      <c r="I29" s="639">
        <v>7.1</v>
      </c>
      <c r="J29" s="639" t="s">
        <v>210</v>
      </c>
      <c r="K29" s="639">
        <v>10.7</v>
      </c>
      <c r="L29" s="645">
        <v>3.8</v>
      </c>
      <c r="M29" s="638" t="s">
        <v>210</v>
      </c>
    </row>
    <row r="30" spans="1:18" x14ac:dyDescent="0.2">
      <c r="A30" s="617" t="s">
        <v>1627</v>
      </c>
      <c r="B30" s="617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</row>
  </sheetData>
  <mergeCells count="15">
    <mergeCell ref="A1:M1"/>
    <mergeCell ref="A2:M2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M30"/>
  <sheetViews>
    <sheetView zoomScaleNormal="100" workbookViewId="0">
      <selection activeCell="Q19" sqref="Q19"/>
    </sheetView>
  </sheetViews>
  <sheetFormatPr defaultColWidth="8.85546875" defaultRowHeight="12.75" x14ac:dyDescent="0.2"/>
  <cols>
    <col min="1" max="1" width="18.7109375" style="20" customWidth="1"/>
    <col min="2" max="2" width="5.7109375" style="20" customWidth="1"/>
    <col min="3" max="3" width="6.28515625" style="20" customWidth="1"/>
    <col min="4" max="13" width="5.7109375" style="20" customWidth="1"/>
    <col min="14" max="16384" width="8.85546875" style="20"/>
  </cols>
  <sheetData>
    <row r="1" spans="1:13" ht="26.45" customHeight="1" x14ac:dyDescent="0.2">
      <c r="A1" s="1564" t="s">
        <v>890</v>
      </c>
      <c r="B1" s="1564"/>
      <c r="C1" s="1564"/>
      <c r="D1" s="1564"/>
      <c r="E1" s="1564"/>
      <c r="F1" s="1564"/>
      <c r="G1" s="1564"/>
      <c r="H1" s="1564"/>
      <c r="I1" s="1564"/>
      <c r="J1" s="1564"/>
      <c r="K1" s="1564"/>
      <c r="L1" s="1564"/>
      <c r="M1" s="1564"/>
    </row>
    <row r="2" spans="1:13" ht="21.75" customHeight="1" x14ac:dyDescent="0.25">
      <c r="A2" s="1519" t="s">
        <v>872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</row>
    <row r="3" spans="1:13" ht="17.45" customHeight="1" x14ac:dyDescent="0.25">
      <c r="A3" s="1565" t="s">
        <v>1583</v>
      </c>
      <c r="B3" s="1565"/>
      <c r="C3" s="1565"/>
      <c r="D3" s="1565"/>
      <c r="E3" s="1565"/>
      <c r="F3" s="1565"/>
      <c r="G3" s="1565"/>
      <c r="H3" s="1565"/>
      <c r="I3" s="1565"/>
      <c r="J3" s="1565"/>
      <c r="K3" s="1565"/>
      <c r="L3" s="1565"/>
      <c r="M3" s="1565"/>
    </row>
    <row r="4" spans="1:13" s="200" customFormat="1" ht="45.6" customHeight="1" x14ac:dyDescent="0.2">
      <c r="A4" s="1552" t="s">
        <v>891</v>
      </c>
      <c r="B4" s="1556" t="s">
        <v>904</v>
      </c>
      <c r="C4" s="1557"/>
      <c r="D4" s="1556" t="s">
        <v>905</v>
      </c>
      <c r="E4" s="1557"/>
      <c r="F4" s="1556" t="s">
        <v>906</v>
      </c>
      <c r="G4" s="1557"/>
      <c r="H4" s="1556" t="s">
        <v>907</v>
      </c>
      <c r="I4" s="1557"/>
      <c r="J4" s="1566" t="s">
        <v>884</v>
      </c>
      <c r="K4" s="1567"/>
      <c r="L4" s="1568" t="s">
        <v>690</v>
      </c>
      <c r="M4" s="1568"/>
    </row>
    <row r="5" spans="1:13" s="200" customFormat="1" ht="19.899999999999999" customHeight="1" x14ac:dyDescent="0.2">
      <c r="A5" s="1553"/>
      <c r="B5" s="1560" t="s">
        <v>908</v>
      </c>
      <c r="C5" s="1561"/>
      <c r="D5" s="1560" t="s">
        <v>909</v>
      </c>
      <c r="E5" s="1561"/>
      <c r="F5" s="1560" t="s">
        <v>910</v>
      </c>
      <c r="G5" s="1561"/>
      <c r="H5" s="1560" t="s">
        <v>911</v>
      </c>
      <c r="I5" s="1561"/>
      <c r="J5" s="1560" t="s">
        <v>912</v>
      </c>
      <c r="K5" s="1561"/>
      <c r="L5" s="1474" t="s">
        <v>913</v>
      </c>
      <c r="M5" s="1474"/>
    </row>
    <row r="6" spans="1:13" s="200" customFormat="1" ht="22.9" customHeight="1" x14ac:dyDescent="0.2">
      <c r="A6" s="1359"/>
      <c r="B6" s="907">
        <v>2023</v>
      </c>
      <c r="C6" s="907">
        <v>2024</v>
      </c>
      <c r="D6" s="907">
        <v>2023</v>
      </c>
      <c r="E6" s="907">
        <v>2024</v>
      </c>
      <c r="F6" s="907">
        <v>2023</v>
      </c>
      <c r="G6" s="907">
        <v>2024</v>
      </c>
      <c r="H6" s="907">
        <v>2023</v>
      </c>
      <c r="I6" s="907">
        <v>2024</v>
      </c>
      <c r="J6" s="907">
        <v>2023</v>
      </c>
      <c r="K6" s="907">
        <v>2024</v>
      </c>
      <c r="L6" s="907">
        <v>2023</v>
      </c>
      <c r="M6" s="907">
        <v>2024</v>
      </c>
    </row>
    <row r="7" spans="1:13" ht="24.6" customHeight="1" x14ac:dyDescent="0.2">
      <c r="A7" s="636" t="s">
        <v>54</v>
      </c>
      <c r="B7" s="637">
        <v>4</v>
      </c>
      <c r="C7" s="637">
        <v>8</v>
      </c>
      <c r="D7" s="641" t="s">
        <v>210</v>
      </c>
      <c r="E7" s="641" t="s">
        <v>210</v>
      </c>
      <c r="F7" s="637">
        <v>1</v>
      </c>
      <c r="G7" s="641" t="s">
        <v>210</v>
      </c>
      <c r="H7" s="641" t="s">
        <v>210</v>
      </c>
      <c r="I7" s="641" t="s">
        <v>210</v>
      </c>
      <c r="J7" s="641" t="s">
        <v>210</v>
      </c>
      <c r="K7" s="641" t="s">
        <v>210</v>
      </c>
      <c r="L7" s="641" t="s">
        <v>210</v>
      </c>
      <c r="M7" s="641" t="s">
        <v>210</v>
      </c>
    </row>
    <row r="8" spans="1:13" ht="24.6" customHeight="1" x14ac:dyDescent="0.2">
      <c r="A8" s="640" t="s">
        <v>570</v>
      </c>
      <c r="B8" s="641" t="s">
        <v>210</v>
      </c>
      <c r="C8" s="641" t="s">
        <v>210</v>
      </c>
      <c r="D8" s="641" t="s">
        <v>210</v>
      </c>
      <c r="E8" s="641" t="s">
        <v>210</v>
      </c>
      <c r="F8" s="641" t="s">
        <v>210</v>
      </c>
      <c r="G8" s="641" t="s">
        <v>210</v>
      </c>
      <c r="H8" s="641" t="s">
        <v>210</v>
      </c>
      <c r="I8" s="641" t="s">
        <v>210</v>
      </c>
      <c r="J8" s="641" t="s">
        <v>210</v>
      </c>
      <c r="K8" s="641" t="s">
        <v>210</v>
      </c>
      <c r="L8" s="641" t="s">
        <v>210</v>
      </c>
      <c r="M8" s="641" t="s">
        <v>210</v>
      </c>
    </row>
    <row r="9" spans="1:13" ht="24.6" customHeight="1" x14ac:dyDescent="0.2">
      <c r="A9" s="636" t="s">
        <v>900</v>
      </c>
      <c r="B9" s="641" t="s">
        <v>210</v>
      </c>
      <c r="C9" s="641" t="s">
        <v>210</v>
      </c>
      <c r="D9" s="641" t="s">
        <v>210</v>
      </c>
      <c r="E9" s="641" t="s">
        <v>210</v>
      </c>
      <c r="F9" s="641" t="s">
        <v>210</v>
      </c>
      <c r="G9" s="641" t="s">
        <v>210</v>
      </c>
      <c r="H9" s="641" t="s">
        <v>210</v>
      </c>
      <c r="I9" s="641" t="s">
        <v>210</v>
      </c>
      <c r="J9" s="641" t="s">
        <v>210</v>
      </c>
      <c r="K9" s="641" t="s">
        <v>210</v>
      </c>
      <c r="L9" s="641" t="s">
        <v>210</v>
      </c>
      <c r="M9" s="641" t="s">
        <v>210</v>
      </c>
    </row>
    <row r="10" spans="1:13" ht="24.6" customHeight="1" x14ac:dyDescent="0.2">
      <c r="A10" s="640" t="s">
        <v>901</v>
      </c>
      <c r="B10" s="641" t="s">
        <v>210</v>
      </c>
      <c r="C10" s="641" t="s">
        <v>210</v>
      </c>
      <c r="D10" s="641" t="s">
        <v>210</v>
      </c>
      <c r="E10" s="641" t="s">
        <v>210</v>
      </c>
      <c r="F10" s="641" t="s">
        <v>210</v>
      </c>
      <c r="G10" s="641" t="s">
        <v>210</v>
      </c>
      <c r="H10" s="641" t="s">
        <v>210</v>
      </c>
      <c r="I10" s="641" t="s">
        <v>210</v>
      </c>
      <c r="J10" s="641" t="s">
        <v>210</v>
      </c>
      <c r="K10" s="641" t="s">
        <v>210</v>
      </c>
      <c r="L10" s="641" t="s">
        <v>210</v>
      </c>
      <c r="M10" s="641" t="s">
        <v>210</v>
      </c>
    </row>
    <row r="11" spans="1:13" ht="24.6" customHeight="1" x14ac:dyDescent="0.2">
      <c r="A11" s="640" t="s">
        <v>55</v>
      </c>
      <c r="B11" s="641" t="s">
        <v>210</v>
      </c>
      <c r="C11" s="641" t="s">
        <v>210</v>
      </c>
      <c r="D11" s="641" t="s">
        <v>210</v>
      </c>
      <c r="E11" s="641" t="s">
        <v>210</v>
      </c>
      <c r="F11" s="641" t="s">
        <v>210</v>
      </c>
      <c r="G11" s="641" t="s">
        <v>210</v>
      </c>
      <c r="H11" s="641" t="s">
        <v>210</v>
      </c>
      <c r="I11" s="641" t="s">
        <v>210</v>
      </c>
      <c r="J11" s="641" t="s">
        <v>210</v>
      </c>
      <c r="K11" s="641" t="s">
        <v>210</v>
      </c>
      <c r="L11" s="641" t="s">
        <v>210</v>
      </c>
      <c r="M11" s="641" t="s">
        <v>210</v>
      </c>
    </row>
    <row r="12" spans="1:13" ht="24.6" customHeight="1" x14ac:dyDescent="0.2">
      <c r="A12" s="640" t="s">
        <v>572</v>
      </c>
      <c r="B12" s="637">
        <v>1</v>
      </c>
      <c r="C12" s="641" t="s">
        <v>210</v>
      </c>
      <c r="D12" s="641" t="s">
        <v>210</v>
      </c>
      <c r="E12" s="641" t="s">
        <v>210</v>
      </c>
      <c r="F12" s="641" t="s">
        <v>210</v>
      </c>
      <c r="G12" s="641" t="s">
        <v>210</v>
      </c>
      <c r="H12" s="641" t="s">
        <v>210</v>
      </c>
      <c r="I12" s="641" t="s">
        <v>210</v>
      </c>
      <c r="J12" s="641" t="s">
        <v>210</v>
      </c>
      <c r="K12" s="641" t="s">
        <v>210</v>
      </c>
      <c r="L12" s="641" t="s">
        <v>210</v>
      </c>
      <c r="M12" s="641" t="s">
        <v>210</v>
      </c>
    </row>
    <row r="13" spans="1:13" ht="24.6" customHeight="1" x14ac:dyDescent="0.2">
      <c r="A13" s="640" t="s">
        <v>1632</v>
      </c>
      <c r="B13" s="637">
        <v>2</v>
      </c>
      <c r="C13" s="641" t="s">
        <v>210</v>
      </c>
      <c r="D13" s="641" t="s">
        <v>210</v>
      </c>
      <c r="E13" s="641" t="s">
        <v>210</v>
      </c>
      <c r="F13" s="641" t="s">
        <v>210</v>
      </c>
      <c r="G13" s="641" t="s">
        <v>210</v>
      </c>
      <c r="H13" s="641" t="s">
        <v>210</v>
      </c>
      <c r="I13" s="641" t="s">
        <v>210</v>
      </c>
      <c r="J13" s="641" t="s">
        <v>210</v>
      </c>
      <c r="K13" s="641" t="s">
        <v>210</v>
      </c>
      <c r="L13" s="641" t="s">
        <v>210</v>
      </c>
      <c r="M13" s="641" t="s">
        <v>210</v>
      </c>
    </row>
    <row r="14" spans="1:13" ht="24.6" customHeight="1" x14ac:dyDescent="0.2">
      <c r="A14" s="640" t="s">
        <v>56</v>
      </c>
      <c r="B14" s="637">
        <v>2</v>
      </c>
      <c r="C14" s="641" t="s">
        <v>210</v>
      </c>
      <c r="D14" s="641" t="s">
        <v>210</v>
      </c>
      <c r="E14" s="641" t="s">
        <v>210</v>
      </c>
      <c r="F14" s="641" t="s">
        <v>210</v>
      </c>
      <c r="G14" s="641" t="s">
        <v>210</v>
      </c>
      <c r="H14" s="641" t="s">
        <v>210</v>
      </c>
      <c r="I14" s="641" t="s">
        <v>210</v>
      </c>
      <c r="J14" s="641" t="s">
        <v>210</v>
      </c>
      <c r="K14" s="641" t="s">
        <v>210</v>
      </c>
      <c r="L14" s="641" t="s">
        <v>210</v>
      </c>
      <c r="M14" s="641" t="s">
        <v>210</v>
      </c>
    </row>
    <row r="15" spans="1:13" ht="24.6" customHeight="1" x14ac:dyDescent="0.2">
      <c r="A15" s="640" t="s">
        <v>1633</v>
      </c>
      <c r="B15" s="637">
        <v>1</v>
      </c>
      <c r="C15" s="641" t="s">
        <v>210</v>
      </c>
      <c r="D15" s="641" t="s">
        <v>210</v>
      </c>
      <c r="E15" s="641" t="s">
        <v>210</v>
      </c>
      <c r="F15" s="641" t="s">
        <v>210</v>
      </c>
      <c r="G15" s="641" t="s">
        <v>210</v>
      </c>
      <c r="H15" s="641" t="s">
        <v>210</v>
      </c>
      <c r="I15" s="641" t="s">
        <v>210</v>
      </c>
      <c r="J15" s="641" t="s">
        <v>210</v>
      </c>
      <c r="K15" s="641" t="s">
        <v>210</v>
      </c>
      <c r="L15" s="641" t="s">
        <v>210</v>
      </c>
      <c r="M15" s="641" t="s">
        <v>210</v>
      </c>
    </row>
    <row r="16" spans="1:13" ht="24.6" customHeight="1" x14ac:dyDescent="0.2">
      <c r="A16" s="640" t="s">
        <v>1634</v>
      </c>
      <c r="B16" s="637">
        <v>4</v>
      </c>
      <c r="C16" s="637">
        <v>4</v>
      </c>
      <c r="D16" s="641" t="s">
        <v>210</v>
      </c>
      <c r="E16" s="641" t="s">
        <v>210</v>
      </c>
      <c r="F16" s="641" t="s">
        <v>210</v>
      </c>
      <c r="G16" s="637">
        <v>1</v>
      </c>
      <c r="H16" s="641" t="s">
        <v>210</v>
      </c>
      <c r="I16" s="641" t="s">
        <v>210</v>
      </c>
      <c r="J16" s="641" t="s">
        <v>210</v>
      </c>
      <c r="K16" s="641" t="s">
        <v>210</v>
      </c>
      <c r="L16" s="641" t="s">
        <v>210</v>
      </c>
      <c r="M16" s="641" t="s">
        <v>210</v>
      </c>
    </row>
    <row r="17" spans="1:13" ht="24.6" customHeight="1" x14ac:dyDescent="0.2">
      <c r="A17" s="640" t="s">
        <v>57</v>
      </c>
      <c r="B17" s="637">
        <v>1</v>
      </c>
      <c r="C17" s="637">
        <v>2</v>
      </c>
      <c r="D17" s="641" t="s">
        <v>210</v>
      </c>
      <c r="E17" s="641" t="s">
        <v>210</v>
      </c>
      <c r="F17" s="641" t="s">
        <v>210</v>
      </c>
      <c r="G17" s="641" t="s">
        <v>210</v>
      </c>
      <c r="H17" s="641" t="s">
        <v>210</v>
      </c>
      <c r="I17" s="641" t="s">
        <v>210</v>
      </c>
      <c r="J17" s="641" t="s">
        <v>210</v>
      </c>
      <c r="K17" s="641" t="s">
        <v>210</v>
      </c>
      <c r="L17" s="641" t="s">
        <v>210</v>
      </c>
      <c r="M17" s="641" t="s">
        <v>210</v>
      </c>
    </row>
    <row r="18" spans="1:13" ht="24.6" customHeight="1" x14ac:dyDescent="0.2">
      <c r="A18" s="640" t="s">
        <v>1635</v>
      </c>
      <c r="B18" s="641" t="s">
        <v>210</v>
      </c>
      <c r="C18" s="637">
        <v>1</v>
      </c>
      <c r="D18" s="641" t="s">
        <v>210</v>
      </c>
      <c r="E18" s="641" t="s">
        <v>210</v>
      </c>
      <c r="F18" s="641" t="s">
        <v>210</v>
      </c>
      <c r="G18" s="641" t="s">
        <v>210</v>
      </c>
      <c r="H18" s="637">
        <v>1</v>
      </c>
      <c r="I18" s="641" t="s">
        <v>210</v>
      </c>
      <c r="J18" s="641" t="s">
        <v>210</v>
      </c>
      <c r="K18" s="641" t="s">
        <v>210</v>
      </c>
      <c r="L18" s="641" t="s">
        <v>210</v>
      </c>
      <c r="M18" s="641" t="s">
        <v>210</v>
      </c>
    </row>
    <row r="19" spans="1:13" ht="24.6" customHeight="1" x14ac:dyDescent="0.2">
      <c r="A19" s="640" t="s">
        <v>1636</v>
      </c>
      <c r="B19" s="641" t="s">
        <v>210</v>
      </c>
      <c r="C19" s="641" t="s">
        <v>210</v>
      </c>
      <c r="D19" s="641" t="s">
        <v>210</v>
      </c>
      <c r="E19" s="641" t="s">
        <v>210</v>
      </c>
      <c r="F19" s="641" t="s">
        <v>210</v>
      </c>
      <c r="G19" s="641" t="s">
        <v>210</v>
      </c>
      <c r="H19" s="641" t="s">
        <v>210</v>
      </c>
      <c r="I19" s="641" t="s">
        <v>210</v>
      </c>
      <c r="J19" s="641" t="s">
        <v>210</v>
      </c>
      <c r="K19" s="641" t="s">
        <v>210</v>
      </c>
      <c r="L19" s="641" t="s">
        <v>210</v>
      </c>
      <c r="M19" s="641" t="s">
        <v>210</v>
      </c>
    </row>
    <row r="20" spans="1:13" ht="24.6" customHeight="1" x14ac:dyDescent="0.2">
      <c r="A20" s="640" t="s">
        <v>1637</v>
      </c>
      <c r="B20" s="641" t="s">
        <v>210</v>
      </c>
      <c r="C20" s="637">
        <v>1</v>
      </c>
      <c r="D20" s="641" t="s">
        <v>210</v>
      </c>
      <c r="E20" s="641" t="s">
        <v>210</v>
      </c>
      <c r="F20" s="641" t="s">
        <v>210</v>
      </c>
      <c r="G20" s="641" t="s">
        <v>210</v>
      </c>
      <c r="H20" s="637">
        <v>1</v>
      </c>
      <c r="I20" s="641" t="s">
        <v>210</v>
      </c>
      <c r="J20" s="641" t="s">
        <v>210</v>
      </c>
      <c r="K20" s="641" t="s">
        <v>210</v>
      </c>
      <c r="L20" s="641" t="s">
        <v>210</v>
      </c>
      <c r="M20" s="641" t="s">
        <v>210</v>
      </c>
    </row>
    <row r="21" spans="1:13" ht="24.6" customHeight="1" x14ac:dyDescent="0.2">
      <c r="A21" s="640" t="s">
        <v>1638</v>
      </c>
      <c r="B21" s="641" t="s">
        <v>210</v>
      </c>
      <c r="C21" s="641" t="s">
        <v>210</v>
      </c>
      <c r="D21" s="641" t="s">
        <v>210</v>
      </c>
      <c r="E21" s="641" t="s">
        <v>210</v>
      </c>
      <c r="F21" s="641" t="s">
        <v>210</v>
      </c>
      <c r="G21" s="641" t="s">
        <v>210</v>
      </c>
      <c r="H21" s="641" t="s">
        <v>210</v>
      </c>
      <c r="I21" s="641" t="s">
        <v>210</v>
      </c>
      <c r="J21" s="641" t="s">
        <v>210</v>
      </c>
      <c r="K21" s="641" t="s">
        <v>210</v>
      </c>
      <c r="L21" s="641" t="s">
        <v>210</v>
      </c>
      <c r="M21" s="641" t="s">
        <v>210</v>
      </c>
    </row>
    <row r="22" spans="1:13" ht="24.6" customHeight="1" x14ac:dyDescent="0.2">
      <c r="A22" s="640" t="s">
        <v>1639</v>
      </c>
      <c r="B22" s="641" t="s">
        <v>210</v>
      </c>
      <c r="C22" s="641" t="s">
        <v>210</v>
      </c>
      <c r="D22" s="641" t="s">
        <v>210</v>
      </c>
      <c r="E22" s="641" t="s">
        <v>210</v>
      </c>
      <c r="F22" s="641" t="s">
        <v>210</v>
      </c>
      <c r="G22" s="641" t="s">
        <v>210</v>
      </c>
      <c r="H22" s="641" t="s">
        <v>210</v>
      </c>
      <c r="I22" s="641" t="s">
        <v>210</v>
      </c>
      <c r="J22" s="641" t="s">
        <v>210</v>
      </c>
      <c r="K22" s="641" t="s">
        <v>210</v>
      </c>
      <c r="L22" s="641" t="s">
        <v>210</v>
      </c>
      <c r="M22" s="641" t="s">
        <v>210</v>
      </c>
    </row>
    <row r="23" spans="1:13" ht="24.6" customHeight="1" x14ac:dyDescent="0.2">
      <c r="A23" s="640" t="s">
        <v>1640</v>
      </c>
      <c r="B23" s="641" t="s">
        <v>210</v>
      </c>
      <c r="C23" s="641" t="s">
        <v>210</v>
      </c>
      <c r="D23" s="641" t="s">
        <v>210</v>
      </c>
      <c r="E23" s="641" t="s">
        <v>210</v>
      </c>
      <c r="F23" s="641" t="s">
        <v>210</v>
      </c>
      <c r="G23" s="641" t="s">
        <v>210</v>
      </c>
      <c r="H23" s="641" t="s">
        <v>210</v>
      </c>
      <c r="I23" s="641" t="s">
        <v>210</v>
      </c>
      <c r="J23" s="641" t="s">
        <v>210</v>
      </c>
      <c r="K23" s="641" t="s">
        <v>210</v>
      </c>
      <c r="L23" s="641" t="s">
        <v>210</v>
      </c>
      <c r="M23" s="641" t="s">
        <v>210</v>
      </c>
    </row>
    <row r="24" spans="1:13" ht="24.6" customHeight="1" x14ac:dyDescent="0.2">
      <c r="A24" s="640" t="s">
        <v>1644</v>
      </c>
      <c r="B24" s="641" t="s">
        <v>210</v>
      </c>
      <c r="C24" s="641" t="s">
        <v>210</v>
      </c>
      <c r="D24" s="641" t="s">
        <v>210</v>
      </c>
      <c r="E24" s="641" t="s">
        <v>210</v>
      </c>
      <c r="F24" s="641" t="s">
        <v>210</v>
      </c>
      <c r="G24" s="641" t="s">
        <v>210</v>
      </c>
      <c r="H24" s="641" t="s">
        <v>210</v>
      </c>
      <c r="I24" s="641" t="s">
        <v>210</v>
      </c>
      <c r="J24" s="641" t="s">
        <v>210</v>
      </c>
      <c r="K24" s="641" t="s">
        <v>210</v>
      </c>
      <c r="L24" s="641" t="s">
        <v>210</v>
      </c>
      <c r="M24" s="641" t="s">
        <v>210</v>
      </c>
    </row>
    <row r="25" spans="1:13" ht="24.6" customHeight="1" x14ac:dyDescent="0.2">
      <c r="A25" s="640" t="s">
        <v>58</v>
      </c>
      <c r="B25" s="641" t="s">
        <v>210</v>
      </c>
      <c r="C25" s="641" t="s">
        <v>210</v>
      </c>
      <c r="D25" s="641" t="s">
        <v>210</v>
      </c>
      <c r="E25" s="641" t="s">
        <v>210</v>
      </c>
      <c r="F25" s="641" t="s">
        <v>210</v>
      </c>
      <c r="G25" s="641" t="s">
        <v>210</v>
      </c>
      <c r="H25" s="641" t="s">
        <v>210</v>
      </c>
      <c r="I25" s="641" t="s">
        <v>210</v>
      </c>
      <c r="J25" s="641" t="s">
        <v>210</v>
      </c>
      <c r="K25" s="641" t="s">
        <v>210</v>
      </c>
      <c r="L25" s="641" t="s">
        <v>210</v>
      </c>
      <c r="M25" s="641" t="s">
        <v>210</v>
      </c>
    </row>
    <row r="26" spans="1:13" ht="24.6" customHeight="1" x14ac:dyDescent="0.2">
      <c r="A26" s="640" t="s">
        <v>1641</v>
      </c>
      <c r="B26" s="641" t="s">
        <v>210</v>
      </c>
      <c r="C26" s="641" t="s">
        <v>210</v>
      </c>
      <c r="D26" s="641" t="s">
        <v>210</v>
      </c>
      <c r="E26" s="641" t="s">
        <v>210</v>
      </c>
      <c r="F26" s="641" t="s">
        <v>210</v>
      </c>
      <c r="G26" s="641" t="s">
        <v>210</v>
      </c>
      <c r="H26" s="641" t="s">
        <v>210</v>
      </c>
      <c r="I26" s="641" t="s">
        <v>210</v>
      </c>
      <c r="J26" s="641" t="s">
        <v>210</v>
      </c>
      <c r="K26" s="641" t="s">
        <v>210</v>
      </c>
      <c r="L26" s="641" t="s">
        <v>210</v>
      </c>
      <c r="M26" s="641" t="s">
        <v>210</v>
      </c>
    </row>
    <row r="27" spans="1:13" ht="24.6" customHeight="1" x14ac:dyDescent="0.2">
      <c r="A27" s="640" t="s">
        <v>1642</v>
      </c>
      <c r="B27" s="637">
        <v>1</v>
      </c>
      <c r="C27" s="637">
        <v>1</v>
      </c>
      <c r="D27" s="641" t="s">
        <v>210</v>
      </c>
      <c r="E27" s="641" t="s">
        <v>210</v>
      </c>
      <c r="F27" s="641" t="s">
        <v>210</v>
      </c>
      <c r="G27" s="641" t="s">
        <v>210</v>
      </c>
      <c r="H27" s="641" t="s">
        <v>210</v>
      </c>
      <c r="I27" s="641" t="s">
        <v>210</v>
      </c>
      <c r="J27" s="641" t="s">
        <v>210</v>
      </c>
      <c r="K27" s="641" t="s">
        <v>210</v>
      </c>
      <c r="L27" s="641" t="s">
        <v>210</v>
      </c>
      <c r="M27" s="641" t="s">
        <v>210</v>
      </c>
    </row>
    <row r="28" spans="1:13" ht="24.6" customHeight="1" x14ac:dyDescent="0.2">
      <c r="A28" s="642" t="s">
        <v>1584</v>
      </c>
      <c r="B28" s="641" t="s">
        <v>210</v>
      </c>
      <c r="C28" s="641" t="s">
        <v>210</v>
      </c>
      <c r="D28" s="641" t="s">
        <v>210</v>
      </c>
      <c r="E28" s="641" t="s">
        <v>210</v>
      </c>
      <c r="F28" s="641" t="s">
        <v>210</v>
      </c>
      <c r="G28" s="641" t="s">
        <v>210</v>
      </c>
      <c r="H28" s="641" t="s">
        <v>210</v>
      </c>
      <c r="I28" s="641" t="s">
        <v>210</v>
      </c>
      <c r="J28" s="641" t="s">
        <v>210</v>
      </c>
      <c r="K28" s="641" t="s">
        <v>210</v>
      </c>
      <c r="L28" s="641" t="s">
        <v>210</v>
      </c>
      <c r="M28" s="641" t="s">
        <v>210</v>
      </c>
    </row>
    <row r="29" spans="1:13" ht="30" customHeight="1" x14ac:dyDescent="0.2">
      <c r="A29" s="643" t="s">
        <v>902</v>
      </c>
      <c r="B29" s="637">
        <v>16</v>
      </c>
      <c r="C29" s="637">
        <v>17</v>
      </c>
      <c r="D29" s="641" t="s">
        <v>210</v>
      </c>
      <c r="E29" s="641" t="s">
        <v>210</v>
      </c>
      <c r="F29" s="637">
        <v>1</v>
      </c>
      <c r="G29" s="637">
        <v>1</v>
      </c>
      <c r="H29" s="637">
        <v>2</v>
      </c>
      <c r="I29" s="641" t="s">
        <v>210</v>
      </c>
      <c r="J29" s="641" t="s">
        <v>210</v>
      </c>
      <c r="K29" s="641" t="s">
        <v>210</v>
      </c>
      <c r="L29" s="641" t="s">
        <v>210</v>
      </c>
      <c r="M29" s="641" t="s">
        <v>210</v>
      </c>
    </row>
    <row r="30" spans="1:13" ht="28.9" customHeight="1" x14ac:dyDescent="0.2">
      <c r="A30" s="644" t="s">
        <v>903</v>
      </c>
      <c r="B30" s="646">
        <v>61.6</v>
      </c>
      <c r="C30" s="646">
        <v>60.7</v>
      </c>
      <c r="D30" s="646" t="s">
        <v>210</v>
      </c>
      <c r="E30" s="637" t="s">
        <v>210</v>
      </c>
      <c r="F30" s="646">
        <v>3.8</v>
      </c>
      <c r="G30" s="646">
        <v>3.6</v>
      </c>
      <c r="H30" s="646">
        <v>7.7</v>
      </c>
      <c r="I30" s="641" t="s">
        <v>210</v>
      </c>
      <c r="J30" s="641" t="s">
        <v>210</v>
      </c>
      <c r="K30" s="641" t="s">
        <v>210</v>
      </c>
      <c r="L30" s="641" t="s">
        <v>210</v>
      </c>
      <c r="M30" s="641" t="s">
        <v>210</v>
      </c>
    </row>
  </sheetData>
  <mergeCells count="16">
    <mergeCell ref="A1:M1"/>
    <mergeCell ref="A2:M2"/>
    <mergeCell ref="A3:M3"/>
    <mergeCell ref="A4:A6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27"/>
  <sheetViews>
    <sheetView zoomScaleNormal="100" workbookViewId="0">
      <selection activeCell="E12" sqref="E12"/>
    </sheetView>
  </sheetViews>
  <sheetFormatPr defaultRowHeight="12.75" x14ac:dyDescent="0.2"/>
  <cols>
    <col min="1" max="1" width="38.28515625" style="77" customWidth="1"/>
    <col min="2" max="3" width="24.7109375" style="77" customWidth="1"/>
    <col min="4" max="4" width="23.42578125" style="77" customWidth="1"/>
    <col min="5" max="252" width="9.140625" style="77"/>
    <col min="253" max="253" width="25" style="77" customWidth="1"/>
    <col min="254" max="259" width="10.5703125" style="77" customWidth="1"/>
    <col min="260" max="508" width="9.140625" style="77"/>
    <col min="509" max="509" width="25" style="77" customWidth="1"/>
    <col min="510" max="515" width="10.5703125" style="77" customWidth="1"/>
    <col min="516" max="764" width="9.140625" style="77"/>
    <col min="765" max="765" width="25" style="77" customWidth="1"/>
    <col min="766" max="771" width="10.5703125" style="77" customWidth="1"/>
    <col min="772" max="1020" width="9.140625" style="77"/>
    <col min="1021" max="1021" width="25" style="77" customWidth="1"/>
    <col min="1022" max="1027" width="10.5703125" style="77" customWidth="1"/>
    <col min="1028" max="1276" width="9.140625" style="77"/>
    <col min="1277" max="1277" width="25" style="77" customWidth="1"/>
    <col min="1278" max="1283" width="10.5703125" style="77" customWidth="1"/>
    <col min="1284" max="1532" width="9.140625" style="77"/>
    <col min="1533" max="1533" width="25" style="77" customWidth="1"/>
    <col min="1534" max="1539" width="10.5703125" style="77" customWidth="1"/>
    <col min="1540" max="1788" width="9.140625" style="77"/>
    <col min="1789" max="1789" width="25" style="77" customWidth="1"/>
    <col min="1790" max="1795" width="10.5703125" style="77" customWidth="1"/>
    <col min="1796" max="2044" width="9.140625" style="77"/>
    <col min="2045" max="2045" width="25" style="77" customWidth="1"/>
    <col min="2046" max="2051" width="10.5703125" style="77" customWidth="1"/>
    <col min="2052" max="2300" width="9.140625" style="77"/>
    <col min="2301" max="2301" width="25" style="77" customWidth="1"/>
    <col min="2302" max="2307" width="10.5703125" style="77" customWidth="1"/>
    <col min="2308" max="2556" width="9.140625" style="77"/>
    <col min="2557" max="2557" width="25" style="77" customWidth="1"/>
    <col min="2558" max="2563" width="10.5703125" style="77" customWidth="1"/>
    <col min="2564" max="2812" width="9.140625" style="77"/>
    <col min="2813" max="2813" width="25" style="77" customWidth="1"/>
    <col min="2814" max="2819" width="10.5703125" style="77" customWidth="1"/>
    <col min="2820" max="3068" width="9.140625" style="77"/>
    <col min="3069" max="3069" width="25" style="77" customWidth="1"/>
    <col min="3070" max="3075" width="10.5703125" style="77" customWidth="1"/>
    <col min="3076" max="3324" width="9.140625" style="77"/>
    <col min="3325" max="3325" width="25" style="77" customWidth="1"/>
    <col min="3326" max="3331" width="10.5703125" style="77" customWidth="1"/>
    <col min="3332" max="3580" width="9.140625" style="77"/>
    <col min="3581" max="3581" width="25" style="77" customWidth="1"/>
    <col min="3582" max="3587" width="10.5703125" style="77" customWidth="1"/>
    <col min="3588" max="3836" width="9.140625" style="77"/>
    <col min="3837" max="3837" width="25" style="77" customWidth="1"/>
    <col min="3838" max="3843" width="10.5703125" style="77" customWidth="1"/>
    <col min="3844" max="4092" width="9.140625" style="77"/>
    <col min="4093" max="4093" width="25" style="77" customWidth="1"/>
    <col min="4094" max="4099" width="10.5703125" style="77" customWidth="1"/>
    <col min="4100" max="4348" width="9.140625" style="77"/>
    <col min="4349" max="4349" width="25" style="77" customWidth="1"/>
    <col min="4350" max="4355" width="10.5703125" style="77" customWidth="1"/>
    <col min="4356" max="4604" width="9.140625" style="77"/>
    <col min="4605" max="4605" width="25" style="77" customWidth="1"/>
    <col min="4606" max="4611" width="10.5703125" style="77" customWidth="1"/>
    <col min="4612" max="4860" width="9.140625" style="77"/>
    <col min="4861" max="4861" width="25" style="77" customWidth="1"/>
    <col min="4862" max="4867" width="10.5703125" style="77" customWidth="1"/>
    <col min="4868" max="5116" width="9.140625" style="77"/>
    <col min="5117" max="5117" width="25" style="77" customWidth="1"/>
    <col min="5118" max="5123" width="10.5703125" style="77" customWidth="1"/>
    <col min="5124" max="5372" width="9.140625" style="77"/>
    <col min="5373" max="5373" width="25" style="77" customWidth="1"/>
    <col min="5374" max="5379" width="10.5703125" style="77" customWidth="1"/>
    <col min="5380" max="5628" width="9.140625" style="77"/>
    <col min="5629" max="5629" width="25" style="77" customWidth="1"/>
    <col min="5630" max="5635" width="10.5703125" style="77" customWidth="1"/>
    <col min="5636" max="5884" width="9.140625" style="77"/>
    <col min="5885" max="5885" width="25" style="77" customWidth="1"/>
    <col min="5886" max="5891" width="10.5703125" style="77" customWidth="1"/>
    <col min="5892" max="6140" width="9.140625" style="77"/>
    <col min="6141" max="6141" width="25" style="77" customWidth="1"/>
    <col min="6142" max="6147" width="10.5703125" style="77" customWidth="1"/>
    <col min="6148" max="6396" width="9.140625" style="77"/>
    <col min="6397" max="6397" width="25" style="77" customWidth="1"/>
    <col min="6398" max="6403" width="10.5703125" style="77" customWidth="1"/>
    <col min="6404" max="6652" width="9.140625" style="77"/>
    <col min="6653" max="6653" width="25" style="77" customWidth="1"/>
    <col min="6654" max="6659" width="10.5703125" style="77" customWidth="1"/>
    <col min="6660" max="6908" width="9.140625" style="77"/>
    <col min="6909" max="6909" width="25" style="77" customWidth="1"/>
    <col min="6910" max="6915" width="10.5703125" style="77" customWidth="1"/>
    <col min="6916" max="7164" width="9.140625" style="77"/>
    <col min="7165" max="7165" width="25" style="77" customWidth="1"/>
    <col min="7166" max="7171" width="10.5703125" style="77" customWidth="1"/>
    <col min="7172" max="7420" width="9.140625" style="77"/>
    <col min="7421" max="7421" width="25" style="77" customWidth="1"/>
    <col min="7422" max="7427" width="10.5703125" style="77" customWidth="1"/>
    <col min="7428" max="7676" width="9.140625" style="77"/>
    <col min="7677" max="7677" width="25" style="77" customWidth="1"/>
    <col min="7678" max="7683" width="10.5703125" style="77" customWidth="1"/>
    <col min="7684" max="7932" width="9.140625" style="77"/>
    <col min="7933" max="7933" width="25" style="77" customWidth="1"/>
    <col min="7934" max="7939" width="10.5703125" style="77" customWidth="1"/>
    <col min="7940" max="8188" width="9.140625" style="77"/>
    <col min="8189" max="8189" width="25" style="77" customWidth="1"/>
    <col min="8190" max="8195" width="10.5703125" style="77" customWidth="1"/>
    <col min="8196" max="8444" width="9.140625" style="77"/>
    <col min="8445" max="8445" width="25" style="77" customWidth="1"/>
    <col min="8446" max="8451" width="10.5703125" style="77" customWidth="1"/>
    <col min="8452" max="8700" width="9.140625" style="77"/>
    <col min="8701" max="8701" width="25" style="77" customWidth="1"/>
    <col min="8702" max="8707" width="10.5703125" style="77" customWidth="1"/>
    <col min="8708" max="8956" width="9.140625" style="77"/>
    <col min="8957" max="8957" width="25" style="77" customWidth="1"/>
    <col min="8958" max="8963" width="10.5703125" style="77" customWidth="1"/>
    <col min="8964" max="9212" width="9.140625" style="77"/>
    <col min="9213" max="9213" width="25" style="77" customWidth="1"/>
    <col min="9214" max="9219" width="10.5703125" style="77" customWidth="1"/>
    <col min="9220" max="9468" width="9.140625" style="77"/>
    <col min="9469" max="9469" width="25" style="77" customWidth="1"/>
    <col min="9470" max="9475" width="10.5703125" style="77" customWidth="1"/>
    <col min="9476" max="9724" width="9.140625" style="77"/>
    <col min="9725" max="9725" width="25" style="77" customWidth="1"/>
    <col min="9726" max="9731" width="10.5703125" style="77" customWidth="1"/>
    <col min="9732" max="9980" width="9.140625" style="77"/>
    <col min="9981" max="9981" width="25" style="77" customWidth="1"/>
    <col min="9982" max="9987" width="10.5703125" style="77" customWidth="1"/>
    <col min="9988" max="10236" width="9.140625" style="77"/>
    <col min="10237" max="10237" width="25" style="77" customWidth="1"/>
    <col min="10238" max="10243" width="10.5703125" style="77" customWidth="1"/>
    <col min="10244" max="10492" width="9.140625" style="77"/>
    <col min="10493" max="10493" width="25" style="77" customWidth="1"/>
    <col min="10494" max="10499" width="10.5703125" style="77" customWidth="1"/>
    <col min="10500" max="10748" width="9.140625" style="77"/>
    <col min="10749" max="10749" width="25" style="77" customWidth="1"/>
    <col min="10750" max="10755" width="10.5703125" style="77" customWidth="1"/>
    <col min="10756" max="11004" width="9.140625" style="77"/>
    <col min="11005" max="11005" width="25" style="77" customWidth="1"/>
    <col min="11006" max="11011" width="10.5703125" style="77" customWidth="1"/>
    <col min="11012" max="11260" width="9.140625" style="77"/>
    <col min="11261" max="11261" width="25" style="77" customWidth="1"/>
    <col min="11262" max="11267" width="10.5703125" style="77" customWidth="1"/>
    <col min="11268" max="11516" width="9.140625" style="77"/>
    <col min="11517" max="11517" width="25" style="77" customWidth="1"/>
    <col min="11518" max="11523" width="10.5703125" style="77" customWidth="1"/>
    <col min="11524" max="11772" width="9.140625" style="77"/>
    <col min="11773" max="11773" width="25" style="77" customWidth="1"/>
    <col min="11774" max="11779" width="10.5703125" style="77" customWidth="1"/>
    <col min="11780" max="12028" width="9.140625" style="77"/>
    <col min="12029" max="12029" width="25" style="77" customWidth="1"/>
    <col min="12030" max="12035" width="10.5703125" style="77" customWidth="1"/>
    <col min="12036" max="12284" width="9.140625" style="77"/>
    <col min="12285" max="12285" width="25" style="77" customWidth="1"/>
    <col min="12286" max="12291" width="10.5703125" style="77" customWidth="1"/>
    <col min="12292" max="12540" width="9.140625" style="77"/>
    <col min="12541" max="12541" width="25" style="77" customWidth="1"/>
    <col min="12542" max="12547" width="10.5703125" style="77" customWidth="1"/>
    <col min="12548" max="12796" width="9.140625" style="77"/>
    <col min="12797" max="12797" width="25" style="77" customWidth="1"/>
    <col min="12798" max="12803" width="10.5703125" style="77" customWidth="1"/>
    <col min="12804" max="13052" width="9.140625" style="77"/>
    <col min="13053" max="13053" width="25" style="77" customWidth="1"/>
    <col min="13054" max="13059" width="10.5703125" style="77" customWidth="1"/>
    <col min="13060" max="13308" width="9.140625" style="77"/>
    <col min="13309" max="13309" width="25" style="77" customWidth="1"/>
    <col min="13310" max="13315" width="10.5703125" style="77" customWidth="1"/>
    <col min="13316" max="13564" width="9.140625" style="77"/>
    <col min="13565" max="13565" width="25" style="77" customWidth="1"/>
    <col min="13566" max="13571" width="10.5703125" style="77" customWidth="1"/>
    <col min="13572" max="13820" width="9.140625" style="77"/>
    <col min="13821" max="13821" width="25" style="77" customWidth="1"/>
    <col min="13822" max="13827" width="10.5703125" style="77" customWidth="1"/>
    <col min="13828" max="14076" width="9.140625" style="77"/>
    <col min="14077" max="14077" width="25" style="77" customWidth="1"/>
    <col min="14078" max="14083" width="10.5703125" style="77" customWidth="1"/>
    <col min="14084" max="14332" width="9.140625" style="77"/>
    <col min="14333" max="14333" width="25" style="77" customWidth="1"/>
    <col min="14334" max="14339" width="10.5703125" style="77" customWidth="1"/>
    <col min="14340" max="14588" width="9.140625" style="77"/>
    <col min="14589" max="14589" width="25" style="77" customWidth="1"/>
    <col min="14590" max="14595" width="10.5703125" style="77" customWidth="1"/>
    <col min="14596" max="14844" width="9.140625" style="77"/>
    <col min="14845" max="14845" width="25" style="77" customWidth="1"/>
    <col min="14846" max="14851" width="10.5703125" style="77" customWidth="1"/>
    <col min="14852" max="15100" width="9.140625" style="77"/>
    <col min="15101" max="15101" width="25" style="77" customWidth="1"/>
    <col min="15102" max="15107" width="10.5703125" style="77" customWidth="1"/>
    <col min="15108" max="15356" width="9.140625" style="77"/>
    <col min="15357" max="15357" width="25" style="77" customWidth="1"/>
    <col min="15358" max="15363" width="10.5703125" style="77" customWidth="1"/>
    <col min="15364" max="15612" width="9.140625" style="77"/>
    <col min="15613" max="15613" width="25" style="77" customWidth="1"/>
    <col min="15614" max="15619" width="10.5703125" style="77" customWidth="1"/>
    <col min="15620" max="15868" width="9.140625" style="77"/>
    <col min="15869" max="15869" width="25" style="77" customWidth="1"/>
    <col min="15870" max="15875" width="10.5703125" style="77" customWidth="1"/>
    <col min="15876" max="16124" width="9.140625" style="77"/>
    <col min="16125" max="16125" width="25" style="77" customWidth="1"/>
    <col min="16126" max="16131" width="10.5703125" style="77" customWidth="1"/>
    <col min="16132" max="16384" width="9.140625" style="77"/>
  </cols>
  <sheetData>
    <row r="1" spans="1:7" ht="15.6" customHeight="1" x14ac:dyDescent="0.2">
      <c r="A1" s="1569" t="s">
        <v>1525</v>
      </c>
      <c r="B1" s="1569"/>
      <c r="C1" s="1569"/>
    </row>
    <row r="2" spans="1:7" ht="16.149999999999999" customHeight="1" x14ac:dyDescent="0.25">
      <c r="A2" s="1492" t="s">
        <v>940</v>
      </c>
      <c r="B2" s="1492"/>
      <c r="C2" s="1492"/>
    </row>
    <row r="3" spans="1:7" ht="43.15" customHeight="1" x14ac:dyDescent="0.2">
      <c r="A3" s="1570"/>
      <c r="B3" s="1570"/>
      <c r="C3" s="1570"/>
      <c r="D3" s="1177"/>
    </row>
    <row r="4" spans="1:7" s="336" customFormat="1" ht="31.15" customHeight="1" x14ac:dyDescent="0.2">
      <c r="A4" s="796" t="s">
        <v>1562</v>
      </c>
      <c r="B4" s="894">
        <v>2023</v>
      </c>
      <c r="C4" s="795">
        <v>2024</v>
      </c>
    </row>
    <row r="5" spans="1:7" s="337" customFormat="1" ht="30" customHeight="1" x14ac:dyDescent="0.2">
      <c r="A5" s="416" t="s">
        <v>54</v>
      </c>
      <c r="B5" s="598">
        <v>3.1395</v>
      </c>
      <c r="C5" s="598">
        <v>3.1</v>
      </c>
    </row>
    <row r="6" spans="1:7" s="337" customFormat="1" ht="30" customHeight="1" x14ac:dyDescent="0.2">
      <c r="A6" s="416" t="s">
        <v>1542</v>
      </c>
      <c r="B6" s="591" t="s">
        <v>210</v>
      </c>
      <c r="C6" s="591">
        <v>40</v>
      </c>
    </row>
    <row r="7" spans="1:7" s="337" customFormat="1" ht="30" customHeight="1" x14ac:dyDescent="0.2">
      <c r="A7" s="38" t="s">
        <v>1543</v>
      </c>
      <c r="B7" s="591" t="s">
        <v>210</v>
      </c>
      <c r="C7" s="591" t="s">
        <v>210</v>
      </c>
    </row>
    <row r="8" spans="1:7" s="337" customFormat="1" ht="30" customHeight="1" x14ac:dyDescent="0.2">
      <c r="A8" s="416" t="s">
        <v>901</v>
      </c>
      <c r="B8" s="591" t="s">
        <v>210</v>
      </c>
      <c r="C8" s="591" t="s">
        <v>210</v>
      </c>
    </row>
    <row r="9" spans="1:7" s="337" customFormat="1" ht="30" customHeight="1" x14ac:dyDescent="0.2">
      <c r="A9" s="416" t="s">
        <v>55</v>
      </c>
      <c r="B9" s="598">
        <v>4.9504999999999999</v>
      </c>
      <c r="C9" s="591" t="s">
        <v>210</v>
      </c>
    </row>
    <row r="10" spans="1:7" s="337" customFormat="1" ht="30" customHeight="1" x14ac:dyDescent="0.2">
      <c r="A10" s="416" t="s">
        <v>572</v>
      </c>
      <c r="B10" s="598">
        <v>8.4255999999999993</v>
      </c>
      <c r="C10" s="591" t="s">
        <v>210</v>
      </c>
      <c r="G10" s="443"/>
    </row>
    <row r="11" spans="1:7" s="337" customFormat="1" ht="30" customHeight="1" x14ac:dyDescent="0.2">
      <c r="A11" s="416" t="s">
        <v>1536</v>
      </c>
      <c r="B11" s="591" t="s">
        <v>210</v>
      </c>
      <c r="C11" s="591" t="s">
        <v>210</v>
      </c>
    </row>
    <row r="12" spans="1:7" s="337" customFormat="1" ht="30" customHeight="1" x14ac:dyDescent="0.2">
      <c r="A12" s="416" t="s">
        <v>1632</v>
      </c>
      <c r="B12" s="598">
        <v>8.8528000000000002</v>
      </c>
      <c r="C12" s="598">
        <v>4.4000000000000004</v>
      </c>
    </row>
    <row r="13" spans="1:7" s="337" customFormat="1" ht="30" customHeight="1" x14ac:dyDescent="0.2">
      <c r="A13" s="416" t="s">
        <v>1526</v>
      </c>
      <c r="B13" s="598">
        <v>7.6223000000000001</v>
      </c>
      <c r="C13" s="598">
        <v>8.6999999999999993</v>
      </c>
    </row>
    <row r="14" spans="1:7" s="337" customFormat="1" ht="30" customHeight="1" x14ac:dyDescent="0.2">
      <c r="A14" s="416" t="s">
        <v>1633</v>
      </c>
      <c r="B14" s="598">
        <v>5.1020000000000003</v>
      </c>
      <c r="C14" s="598">
        <v>5.6</v>
      </c>
    </row>
    <row r="15" spans="1:7" s="337" customFormat="1" ht="30" customHeight="1" x14ac:dyDescent="0.2">
      <c r="A15" s="416" t="s">
        <v>1634</v>
      </c>
      <c r="B15" s="591" t="s">
        <v>210</v>
      </c>
      <c r="C15" s="591">
        <v>9.3000000000000007</v>
      </c>
    </row>
    <row r="16" spans="1:7" s="337" customFormat="1" ht="30" customHeight="1" x14ac:dyDescent="0.2">
      <c r="A16" s="416" t="s">
        <v>57</v>
      </c>
      <c r="B16" s="598">
        <v>4.1322000000000001</v>
      </c>
      <c r="C16" s="598">
        <v>8.6999999999999993</v>
      </c>
    </row>
    <row r="17" spans="1:3" s="337" customFormat="1" ht="30" customHeight="1" x14ac:dyDescent="0.2">
      <c r="A17" s="416" t="s">
        <v>1635</v>
      </c>
      <c r="B17" s="598">
        <v>3.5087999999999999</v>
      </c>
      <c r="C17" s="598">
        <v>3.7</v>
      </c>
    </row>
    <row r="18" spans="1:3" s="337" customFormat="1" ht="30" customHeight="1" x14ac:dyDescent="0.2">
      <c r="A18" s="416" t="s">
        <v>1636</v>
      </c>
      <c r="B18" s="591" t="s">
        <v>210</v>
      </c>
      <c r="C18" s="591" t="s">
        <v>210</v>
      </c>
    </row>
    <row r="19" spans="1:3" s="337" customFormat="1" ht="30" customHeight="1" x14ac:dyDescent="0.2">
      <c r="A19" s="416" t="s">
        <v>1527</v>
      </c>
      <c r="B19" s="591" t="s">
        <v>210</v>
      </c>
      <c r="C19" s="591" t="s">
        <v>210</v>
      </c>
    </row>
    <row r="20" spans="1:3" s="337" customFormat="1" ht="30" customHeight="1" x14ac:dyDescent="0.2">
      <c r="A20" s="416" t="s">
        <v>1637</v>
      </c>
      <c r="B20" s="598">
        <v>9.5237999999999996</v>
      </c>
      <c r="C20" s="598">
        <v>7.9</v>
      </c>
    </row>
    <row r="21" spans="1:3" s="337" customFormat="1" ht="30" customHeight="1" x14ac:dyDescent="0.2">
      <c r="A21" s="416" t="s">
        <v>1696</v>
      </c>
      <c r="B21" s="591" t="s">
        <v>210</v>
      </c>
      <c r="C21" s="591" t="s">
        <v>210</v>
      </c>
    </row>
    <row r="22" spans="1:3" s="337" customFormat="1" ht="30" customHeight="1" x14ac:dyDescent="0.2">
      <c r="A22" s="416" t="s">
        <v>1639</v>
      </c>
      <c r="B22" s="591" t="s">
        <v>210</v>
      </c>
      <c r="C22" s="591" t="s">
        <v>210</v>
      </c>
    </row>
    <row r="23" spans="1:3" s="337" customFormat="1" ht="30" customHeight="1" x14ac:dyDescent="0.2">
      <c r="A23" s="416" t="s">
        <v>1640</v>
      </c>
      <c r="B23" s="591" t="s">
        <v>210</v>
      </c>
      <c r="C23" s="591" t="s">
        <v>210</v>
      </c>
    </row>
    <row r="24" spans="1:3" s="337" customFormat="1" ht="30" customHeight="1" x14ac:dyDescent="0.2">
      <c r="A24" s="416" t="s">
        <v>1644</v>
      </c>
      <c r="B24" s="598">
        <v>7.0922000000000001</v>
      </c>
      <c r="C24" s="591" t="s">
        <v>210</v>
      </c>
    </row>
    <row r="25" spans="1:3" s="337" customFormat="1" ht="30" customHeight="1" x14ac:dyDescent="0.2">
      <c r="A25" s="416" t="s">
        <v>1641</v>
      </c>
      <c r="B25" s="591" t="s">
        <v>210</v>
      </c>
      <c r="C25" s="591" t="s">
        <v>210</v>
      </c>
    </row>
    <row r="26" spans="1:3" s="337" customFormat="1" ht="30" customHeight="1" x14ac:dyDescent="0.2">
      <c r="A26" s="416" t="s">
        <v>1642</v>
      </c>
      <c r="B26" s="598">
        <v>5.6980000000000004</v>
      </c>
      <c r="C26" s="598">
        <v>6.1</v>
      </c>
    </row>
    <row r="27" spans="1:3" s="337" customFormat="1" ht="30" customHeight="1" x14ac:dyDescent="0.2">
      <c r="A27" s="98" t="s">
        <v>64</v>
      </c>
      <c r="B27" s="69">
        <v>3.38</v>
      </c>
      <c r="C27" s="69">
        <v>4</v>
      </c>
    </row>
  </sheetData>
  <mergeCells count="3">
    <mergeCell ref="A1:C1"/>
    <mergeCell ref="A2:C2"/>
    <mergeCell ref="A3:C3"/>
  </mergeCells>
  <printOptions horizontalCentered="1"/>
  <pageMargins left="0.39370078740157483" right="0.39370078740157483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Q29"/>
  <sheetViews>
    <sheetView zoomScaleNormal="100" workbookViewId="0">
      <selection activeCell="R14" sqref="R14"/>
    </sheetView>
  </sheetViews>
  <sheetFormatPr defaultColWidth="8.85546875" defaultRowHeight="12.75" x14ac:dyDescent="0.2"/>
  <cols>
    <col min="1" max="1" width="24.42578125" style="20" customWidth="1"/>
    <col min="2" max="17" width="6.85546875" style="20" customWidth="1"/>
    <col min="18" max="16384" width="8.85546875" style="20"/>
  </cols>
  <sheetData>
    <row r="1" spans="1:17" ht="15" x14ac:dyDescent="0.25">
      <c r="A1" s="1212" t="s">
        <v>1580</v>
      </c>
      <c r="B1" s="1212"/>
      <c r="C1" s="1212"/>
      <c r="D1" s="1212"/>
      <c r="E1" s="1212"/>
      <c r="F1" s="1212"/>
      <c r="G1" s="1212"/>
      <c r="H1" s="1212"/>
      <c r="I1" s="1212"/>
      <c r="J1" s="1212"/>
      <c r="K1" s="1212"/>
      <c r="L1" s="1212"/>
      <c r="M1" s="1212"/>
      <c r="N1" s="1212"/>
      <c r="O1" s="1212"/>
      <c r="P1" s="1212"/>
      <c r="Q1" s="1212"/>
    </row>
    <row r="2" spans="1:17" ht="19.5" customHeight="1" x14ac:dyDescent="0.25">
      <c r="A2" s="1482" t="s">
        <v>872</v>
      </c>
      <c r="B2" s="1482"/>
      <c r="C2" s="1482"/>
      <c r="D2" s="1482"/>
      <c r="E2" s="1482"/>
      <c r="F2" s="1482"/>
      <c r="G2" s="1482"/>
      <c r="H2" s="1482"/>
      <c r="I2" s="1482"/>
      <c r="J2" s="1482"/>
      <c r="K2" s="1482"/>
      <c r="L2" s="1482"/>
      <c r="M2" s="1482"/>
      <c r="N2" s="1482"/>
      <c r="O2" s="1482"/>
      <c r="P2" s="1482"/>
      <c r="Q2" s="1482"/>
    </row>
    <row r="3" spans="1:17" s="200" customFormat="1" ht="49.9" customHeight="1" x14ac:dyDescent="0.2">
      <c r="A3" s="1358" t="s">
        <v>891</v>
      </c>
      <c r="B3" s="1572" t="s">
        <v>892</v>
      </c>
      <c r="C3" s="1499"/>
      <c r="D3" s="1571" t="s">
        <v>914</v>
      </c>
      <c r="E3" s="1571"/>
      <c r="F3" s="1327" t="s">
        <v>915</v>
      </c>
      <c r="G3" s="1326"/>
      <c r="H3" s="1327" t="s">
        <v>1581</v>
      </c>
      <c r="I3" s="1326"/>
      <c r="J3" s="1571" t="s">
        <v>916</v>
      </c>
      <c r="K3" s="1571"/>
      <c r="L3" s="1571" t="s">
        <v>917</v>
      </c>
      <c r="M3" s="1571"/>
      <c r="N3" s="1571" t="s">
        <v>1614</v>
      </c>
      <c r="O3" s="1571"/>
      <c r="P3" s="1571" t="s">
        <v>918</v>
      </c>
      <c r="Q3" s="1571"/>
    </row>
    <row r="4" spans="1:17" s="200" customFormat="1" ht="19.149999999999999" customHeight="1" x14ac:dyDescent="0.2">
      <c r="A4" s="1359"/>
      <c r="B4" s="915">
        <v>2023</v>
      </c>
      <c r="C4" s="915">
        <v>2024</v>
      </c>
      <c r="D4" s="915">
        <v>2023</v>
      </c>
      <c r="E4" s="915">
        <v>2024</v>
      </c>
      <c r="F4" s="915">
        <v>2023</v>
      </c>
      <c r="G4" s="915">
        <v>2024</v>
      </c>
      <c r="H4" s="915">
        <v>2023</v>
      </c>
      <c r="I4" s="915">
        <v>2024</v>
      </c>
      <c r="J4" s="915">
        <v>2023</v>
      </c>
      <c r="K4" s="915">
        <v>2024</v>
      </c>
      <c r="L4" s="915">
        <v>2023</v>
      </c>
      <c r="M4" s="915">
        <v>2024</v>
      </c>
      <c r="N4" s="915">
        <v>2023</v>
      </c>
      <c r="O4" s="915">
        <v>2024</v>
      </c>
      <c r="P4" s="915">
        <v>2023</v>
      </c>
      <c r="Q4" s="915">
        <v>2024</v>
      </c>
    </row>
    <row r="5" spans="1:17" ht="17.45" customHeight="1" x14ac:dyDescent="0.2">
      <c r="A5" s="647" t="s">
        <v>54</v>
      </c>
      <c r="B5" s="865">
        <v>7</v>
      </c>
      <c r="C5" s="865">
        <v>12</v>
      </c>
      <c r="D5" s="865">
        <v>1</v>
      </c>
      <c r="E5" s="865">
        <v>4</v>
      </c>
      <c r="F5" s="865">
        <v>1</v>
      </c>
      <c r="G5" s="865"/>
      <c r="H5" s="623">
        <v>1</v>
      </c>
      <c r="I5" s="623"/>
      <c r="J5" s="865">
        <v>5</v>
      </c>
      <c r="K5" s="865">
        <v>6</v>
      </c>
      <c r="L5" s="623" t="s">
        <v>210</v>
      </c>
      <c r="M5" s="623"/>
      <c r="N5" s="865" t="s">
        <v>210</v>
      </c>
      <c r="O5" s="865">
        <v>2</v>
      </c>
      <c r="P5" s="623" t="s">
        <v>210</v>
      </c>
      <c r="Q5" s="623"/>
    </row>
    <row r="6" spans="1:17" ht="17.45" customHeight="1" x14ac:dyDescent="0.2">
      <c r="A6" s="627" t="s">
        <v>1632</v>
      </c>
      <c r="B6" s="865">
        <v>3</v>
      </c>
      <c r="C6" s="865">
        <v>1</v>
      </c>
      <c r="D6" s="623">
        <v>1</v>
      </c>
      <c r="E6" s="623">
        <v>1</v>
      </c>
      <c r="F6" s="623" t="s">
        <v>210</v>
      </c>
      <c r="G6" s="623">
        <v>1</v>
      </c>
      <c r="H6" s="623" t="s">
        <v>210</v>
      </c>
      <c r="I6" s="623"/>
      <c r="J6" s="865">
        <v>1</v>
      </c>
      <c r="K6" s="865"/>
      <c r="L6" s="623" t="s">
        <v>210</v>
      </c>
      <c r="M6" s="623"/>
      <c r="N6" s="865" t="s">
        <v>210</v>
      </c>
      <c r="O6" s="865"/>
      <c r="P6" s="623">
        <v>1</v>
      </c>
      <c r="Q6" s="623"/>
    </row>
    <row r="7" spans="1:17" ht="17.45" customHeight="1" x14ac:dyDescent="0.2">
      <c r="A7" s="627" t="s">
        <v>56</v>
      </c>
      <c r="B7" s="865">
        <v>2</v>
      </c>
      <c r="C7" s="865">
        <v>1</v>
      </c>
      <c r="D7" s="623">
        <v>1</v>
      </c>
      <c r="E7" s="623"/>
      <c r="F7" s="623" t="s">
        <v>210</v>
      </c>
      <c r="G7" s="623"/>
      <c r="H7" s="623" t="s">
        <v>210</v>
      </c>
      <c r="I7" s="623"/>
      <c r="J7" s="623">
        <v>1</v>
      </c>
      <c r="K7" s="623"/>
      <c r="L7" s="623" t="s">
        <v>210</v>
      </c>
      <c r="M7" s="623"/>
      <c r="N7" s="865" t="s">
        <v>210</v>
      </c>
      <c r="O7" s="865"/>
      <c r="P7" s="623" t="s">
        <v>210</v>
      </c>
      <c r="Q7" s="623"/>
    </row>
    <row r="8" spans="1:17" ht="17.45" customHeight="1" x14ac:dyDescent="0.2">
      <c r="A8" s="627" t="s">
        <v>1633</v>
      </c>
      <c r="B8" s="865">
        <v>1</v>
      </c>
      <c r="C8" s="865"/>
      <c r="D8" s="865" t="s">
        <v>210</v>
      </c>
      <c r="E8" s="865"/>
      <c r="F8" s="623" t="s">
        <v>210</v>
      </c>
      <c r="G8" s="623"/>
      <c r="H8" s="623" t="s">
        <v>210</v>
      </c>
      <c r="I8" s="623"/>
      <c r="J8" s="623">
        <v>1</v>
      </c>
      <c r="K8" s="623"/>
      <c r="L8" s="623" t="s">
        <v>210</v>
      </c>
      <c r="M8" s="623"/>
      <c r="N8" s="623" t="s">
        <v>210</v>
      </c>
      <c r="O8" s="623"/>
      <c r="P8" s="623" t="s">
        <v>210</v>
      </c>
      <c r="Q8" s="623"/>
    </row>
    <row r="9" spans="1:17" ht="17.45" customHeight="1" x14ac:dyDescent="0.2">
      <c r="A9" s="627" t="s">
        <v>1634</v>
      </c>
      <c r="B9" s="865">
        <v>4</v>
      </c>
      <c r="C9" s="865">
        <v>6</v>
      </c>
      <c r="D9" s="865" t="s">
        <v>210</v>
      </c>
      <c r="E9" s="865">
        <v>2</v>
      </c>
      <c r="F9" s="865" t="s">
        <v>210</v>
      </c>
      <c r="G9" s="865"/>
      <c r="H9" s="623" t="s">
        <v>210</v>
      </c>
      <c r="I9" s="623"/>
      <c r="J9" s="865">
        <v>4</v>
      </c>
      <c r="K9" s="865">
        <v>4</v>
      </c>
      <c r="L9" s="623" t="s">
        <v>210</v>
      </c>
      <c r="M9" s="623"/>
      <c r="N9" s="623" t="s">
        <v>210</v>
      </c>
      <c r="O9" s="623"/>
      <c r="P9" s="623" t="s">
        <v>210</v>
      </c>
      <c r="Q9" s="623"/>
    </row>
    <row r="10" spans="1:17" ht="17.45" customHeight="1" x14ac:dyDescent="0.2">
      <c r="A10" s="627" t="s">
        <v>57</v>
      </c>
      <c r="B10" s="865">
        <v>2</v>
      </c>
      <c r="C10" s="865">
        <v>3</v>
      </c>
      <c r="D10" s="623" t="s">
        <v>210</v>
      </c>
      <c r="E10" s="623"/>
      <c r="F10" s="623" t="s">
        <v>210</v>
      </c>
      <c r="G10" s="623"/>
      <c r="H10" s="623" t="s">
        <v>210</v>
      </c>
      <c r="I10" s="623"/>
      <c r="J10" s="865">
        <v>1</v>
      </c>
      <c r="K10" s="865">
        <v>2</v>
      </c>
      <c r="L10" s="623" t="s">
        <v>210</v>
      </c>
      <c r="M10" s="623"/>
      <c r="N10" s="623">
        <v>1</v>
      </c>
      <c r="O10" s="623"/>
      <c r="P10" s="623" t="s">
        <v>210</v>
      </c>
      <c r="Q10" s="623"/>
    </row>
    <row r="11" spans="1:17" ht="17.45" customHeight="1" x14ac:dyDescent="0.2">
      <c r="A11" s="627" t="s">
        <v>1635</v>
      </c>
      <c r="B11" s="865">
        <v>1</v>
      </c>
      <c r="C11" s="865">
        <v>1</v>
      </c>
      <c r="D11" s="623" t="s">
        <v>210</v>
      </c>
      <c r="E11" s="623"/>
      <c r="F11" s="623" t="s">
        <v>210</v>
      </c>
      <c r="G11" s="623"/>
      <c r="H11" s="623" t="s">
        <v>210</v>
      </c>
      <c r="I11" s="623"/>
      <c r="J11" s="865" t="s">
        <v>210</v>
      </c>
      <c r="K11" s="865">
        <v>1</v>
      </c>
      <c r="L11" s="623" t="s">
        <v>210</v>
      </c>
      <c r="M11" s="623"/>
      <c r="N11" s="865">
        <v>1</v>
      </c>
      <c r="O11" s="865">
        <v>1</v>
      </c>
      <c r="P11" s="623" t="s">
        <v>210</v>
      </c>
      <c r="Q11" s="623"/>
    </row>
    <row r="12" spans="1:17" ht="19.5" customHeight="1" x14ac:dyDescent="0.2">
      <c r="A12" s="627" t="s">
        <v>1636</v>
      </c>
      <c r="B12" s="865" t="s">
        <v>210</v>
      </c>
      <c r="C12" s="865"/>
      <c r="D12" s="865" t="s">
        <v>210</v>
      </c>
      <c r="E12" s="865"/>
      <c r="F12" s="623" t="s">
        <v>210</v>
      </c>
      <c r="G12" s="623"/>
      <c r="H12" s="623" t="s">
        <v>210</v>
      </c>
      <c r="I12" s="623"/>
      <c r="J12" s="623" t="s">
        <v>210</v>
      </c>
      <c r="K12" s="623"/>
      <c r="L12" s="623" t="s">
        <v>210</v>
      </c>
      <c r="M12" s="623"/>
      <c r="N12" s="623" t="s">
        <v>210</v>
      </c>
      <c r="O12" s="623"/>
      <c r="P12" s="623" t="s">
        <v>210</v>
      </c>
      <c r="Q12" s="623"/>
    </row>
    <row r="13" spans="1:17" ht="17.45" customHeight="1" x14ac:dyDescent="0.2">
      <c r="A13" s="648" t="s">
        <v>570</v>
      </c>
      <c r="B13" s="865" t="s">
        <v>210</v>
      </c>
      <c r="C13" s="865">
        <v>1</v>
      </c>
      <c r="D13" s="623" t="s">
        <v>210</v>
      </c>
      <c r="E13" s="623"/>
      <c r="F13" s="623" t="s">
        <v>210</v>
      </c>
      <c r="G13" s="623"/>
      <c r="H13" s="623" t="s">
        <v>210</v>
      </c>
      <c r="I13" s="623"/>
      <c r="J13" s="623" t="s">
        <v>210</v>
      </c>
      <c r="K13" s="623">
        <v>1</v>
      </c>
      <c r="L13" s="623" t="s">
        <v>210</v>
      </c>
      <c r="M13" s="623"/>
      <c r="N13" s="623" t="s">
        <v>210</v>
      </c>
      <c r="O13" s="623"/>
      <c r="P13" s="623" t="s">
        <v>210</v>
      </c>
      <c r="Q13" s="623"/>
    </row>
    <row r="14" spans="1:17" ht="17.45" customHeight="1" x14ac:dyDescent="0.2">
      <c r="A14" s="647" t="s">
        <v>900</v>
      </c>
      <c r="B14" s="865" t="s">
        <v>210</v>
      </c>
      <c r="C14" s="865"/>
      <c r="D14" s="623" t="s">
        <v>210</v>
      </c>
      <c r="E14" s="623"/>
      <c r="F14" s="623" t="s">
        <v>210</v>
      </c>
      <c r="G14" s="623"/>
      <c r="H14" s="623" t="s">
        <v>210</v>
      </c>
      <c r="I14" s="623"/>
      <c r="J14" s="623" t="s">
        <v>210</v>
      </c>
      <c r="K14" s="623"/>
      <c r="L14" s="623" t="s">
        <v>210</v>
      </c>
      <c r="M14" s="623"/>
      <c r="N14" s="623" t="s">
        <v>210</v>
      </c>
      <c r="O14" s="623"/>
      <c r="P14" s="623" t="s">
        <v>210</v>
      </c>
      <c r="Q14" s="623"/>
    </row>
    <row r="15" spans="1:17" ht="17.45" customHeight="1" x14ac:dyDescent="0.2">
      <c r="A15" s="627" t="s">
        <v>1637</v>
      </c>
      <c r="B15" s="865">
        <v>1</v>
      </c>
      <c r="C15" s="865">
        <v>1</v>
      </c>
      <c r="D15" s="623" t="s">
        <v>210</v>
      </c>
      <c r="E15" s="623"/>
      <c r="F15" s="623" t="s">
        <v>210</v>
      </c>
      <c r="G15" s="623"/>
      <c r="H15" s="623" t="s">
        <v>210</v>
      </c>
      <c r="I15" s="623"/>
      <c r="J15" s="623" t="s">
        <v>210</v>
      </c>
      <c r="K15" s="623">
        <v>1</v>
      </c>
      <c r="L15" s="623" t="s">
        <v>210</v>
      </c>
      <c r="M15" s="623"/>
      <c r="N15" s="623" t="s">
        <v>210</v>
      </c>
      <c r="O15" s="623"/>
      <c r="P15" s="623">
        <v>1</v>
      </c>
      <c r="Q15" s="623"/>
    </row>
    <row r="16" spans="1:17" ht="17.45" customHeight="1" x14ac:dyDescent="0.2">
      <c r="A16" s="627" t="s">
        <v>1638</v>
      </c>
      <c r="B16" s="865" t="s">
        <v>210</v>
      </c>
      <c r="C16" s="865"/>
      <c r="D16" s="623" t="s">
        <v>210</v>
      </c>
      <c r="E16" s="623"/>
      <c r="F16" s="623" t="s">
        <v>210</v>
      </c>
      <c r="G16" s="623"/>
      <c r="H16" s="623" t="s">
        <v>210</v>
      </c>
      <c r="I16" s="623"/>
      <c r="J16" s="865" t="s">
        <v>210</v>
      </c>
      <c r="K16" s="865"/>
      <c r="L16" s="623" t="s">
        <v>210</v>
      </c>
      <c r="M16" s="623"/>
      <c r="N16" s="623" t="s">
        <v>210</v>
      </c>
      <c r="O16" s="623"/>
      <c r="P16" s="623" t="s">
        <v>210</v>
      </c>
      <c r="Q16" s="623"/>
    </row>
    <row r="17" spans="1:17" ht="17.45" customHeight="1" x14ac:dyDescent="0.2">
      <c r="A17" s="627" t="s">
        <v>1639</v>
      </c>
      <c r="B17" s="865" t="s">
        <v>210</v>
      </c>
      <c r="C17" s="865"/>
      <c r="D17" s="623" t="s">
        <v>210</v>
      </c>
      <c r="E17" s="623"/>
      <c r="F17" s="623" t="s">
        <v>210</v>
      </c>
      <c r="G17" s="623"/>
      <c r="H17" s="623" t="s">
        <v>210</v>
      </c>
      <c r="I17" s="623"/>
      <c r="J17" s="623" t="s">
        <v>210</v>
      </c>
      <c r="K17" s="623"/>
      <c r="L17" s="623" t="s">
        <v>210</v>
      </c>
      <c r="M17" s="623"/>
      <c r="N17" s="623" t="s">
        <v>210</v>
      </c>
      <c r="O17" s="623"/>
      <c r="P17" s="623" t="s">
        <v>210</v>
      </c>
      <c r="Q17" s="623"/>
    </row>
    <row r="18" spans="1:17" ht="17.45" customHeight="1" x14ac:dyDescent="0.2">
      <c r="A18" s="648" t="s">
        <v>901</v>
      </c>
      <c r="B18" s="865" t="s">
        <v>210</v>
      </c>
      <c r="C18" s="865"/>
      <c r="D18" s="623" t="s">
        <v>210</v>
      </c>
      <c r="E18" s="623"/>
      <c r="F18" s="623" t="s">
        <v>210</v>
      </c>
      <c r="G18" s="623"/>
      <c r="H18" s="623" t="s">
        <v>210</v>
      </c>
      <c r="I18" s="623"/>
      <c r="J18" s="623" t="s">
        <v>210</v>
      </c>
      <c r="K18" s="623"/>
      <c r="L18" s="623" t="s">
        <v>210</v>
      </c>
      <c r="M18" s="623"/>
      <c r="N18" s="865" t="s">
        <v>210</v>
      </c>
      <c r="O18" s="865"/>
      <c r="P18" s="623" t="s">
        <v>210</v>
      </c>
      <c r="Q18" s="623"/>
    </row>
    <row r="19" spans="1:17" ht="17.45" customHeight="1" x14ac:dyDescent="0.2">
      <c r="A19" s="627" t="s">
        <v>1640</v>
      </c>
      <c r="B19" s="865" t="s">
        <v>210</v>
      </c>
      <c r="C19" s="865"/>
      <c r="D19" s="865" t="s">
        <v>210</v>
      </c>
      <c r="E19" s="865"/>
      <c r="F19" s="623" t="s">
        <v>210</v>
      </c>
      <c r="G19" s="623"/>
      <c r="H19" s="623" t="s">
        <v>210</v>
      </c>
      <c r="I19" s="623"/>
      <c r="J19" s="865" t="s">
        <v>210</v>
      </c>
      <c r="K19" s="865"/>
      <c r="L19" s="623" t="s">
        <v>210</v>
      </c>
      <c r="M19" s="623"/>
      <c r="N19" s="623" t="s">
        <v>210</v>
      </c>
      <c r="O19" s="623"/>
      <c r="P19" s="623" t="s">
        <v>210</v>
      </c>
      <c r="Q19" s="623"/>
    </row>
    <row r="20" spans="1:17" ht="17.45" customHeight="1" x14ac:dyDescent="0.2">
      <c r="A20" s="627" t="s">
        <v>1644</v>
      </c>
      <c r="B20" s="865">
        <v>1</v>
      </c>
      <c r="C20" s="865"/>
      <c r="D20" s="623" t="s">
        <v>210</v>
      </c>
      <c r="E20" s="623"/>
      <c r="F20" s="623">
        <v>1</v>
      </c>
      <c r="G20" s="623"/>
      <c r="H20" s="623">
        <v>1</v>
      </c>
      <c r="I20" s="623"/>
      <c r="J20" s="623" t="s">
        <v>210</v>
      </c>
      <c r="K20" s="623"/>
      <c r="L20" s="623" t="s">
        <v>210</v>
      </c>
      <c r="M20" s="623"/>
      <c r="N20" s="623" t="s">
        <v>210</v>
      </c>
      <c r="O20" s="623"/>
      <c r="P20" s="623" t="s">
        <v>210</v>
      </c>
      <c r="Q20" s="623"/>
    </row>
    <row r="21" spans="1:17" ht="17.45" customHeight="1" x14ac:dyDescent="0.2">
      <c r="A21" s="648" t="s">
        <v>58</v>
      </c>
      <c r="B21" s="865" t="s">
        <v>210</v>
      </c>
      <c r="C21" s="865"/>
      <c r="D21" s="865" t="s">
        <v>210</v>
      </c>
      <c r="E21" s="865"/>
      <c r="F21" s="865" t="s">
        <v>210</v>
      </c>
      <c r="G21" s="865"/>
      <c r="H21" s="623" t="s">
        <v>210</v>
      </c>
      <c r="I21" s="623"/>
      <c r="J21" s="865" t="s">
        <v>210</v>
      </c>
      <c r="K21" s="865"/>
      <c r="L21" s="623" t="s">
        <v>210</v>
      </c>
      <c r="M21" s="623"/>
      <c r="N21" s="623" t="s">
        <v>210</v>
      </c>
      <c r="O21" s="623"/>
      <c r="P21" s="623" t="s">
        <v>210</v>
      </c>
      <c r="Q21" s="623"/>
    </row>
    <row r="22" spans="1:17" ht="17.45" customHeight="1" x14ac:dyDescent="0.2">
      <c r="A22" s="648" t="s">
        <v>55</v>
      </c>
      <c r="B22" s="865" t="s">
        <v>210</v>
      </c>
      <c r="C22" s="865"/>
      <c r="D22" s="623" t="s">
        <v>210</v>
      </c>
      <c r="E22" s="623"/>
      <c r="F22" s="623" t="s">
        <v>210</v>
      </c>
      <c r="G22" s="623"/>
      <c r="H22" s="623" t="s">
        <v>210</v>
      </c>
      <c r="I22" s="623"/>
      <c r="J22" s="865" t="s">
        <v>210</v>
      </c>
      <c r="K22" s="865"/>
      <c r="L22" s="623" t="s">
        <v>210</v>
      </c>
      <c r="M22" s="623"/>
      <c r="N22" s="623" t="s">
        <v>210</v>
      </c>
      <c r="O22" s="623"/>
      <c r="P22" s="623" t="s">
        <v>210</v>
      </c>
      <c r="Q22" s="623"/>
    </row>
    <row r="23" spans="1:17" ht="17.45" customHeight="1" x14ac:dyDescent="0.2">
      <c r="A23" s="627" t="s">
        <v>1641</v>
      </c>
      <c r="B23" s="865" t="s">
        <v>210</v>
      </c>
      <c r="C23" s="865"/>
      <c r="D23" s="865" t="s">
        <v>210</v>
      </c>
      <c r="E23" s="865"/>
      <c r="F23" s="623" t="s">
        <v>210</v>
      </c>
      <c r="G23" s="623"/>
      <c r="H23" s="623" t="s">
        <v>210</v>
      </c>
      <c r="I23" s="623"/>
      <c r="J23" s="865" t="s">
        <v>210</v>
      </c>
      <c r="K23" s="865"/>
      <c r="L23" s="623" t="s">
        <v>210</v>
      </c>
      <c r="M23" s="623"/>
      <c r="N23" s="623" t="s">
        <v>210</v>
      </c>
      <c r="O23" s="623"/>
      <c r="P23" s="623" t="s">
        <v>210</v>
      </c>
      <c r="Q23" s="623"/>
    </row>
    <row r="24" spans="1:17" ht="17.45" customHeight="1" x14ac:dyDescent="0.2">
      <c r="A24" s="648" t="s">
        <v>572</v>
      </c>
      <c r="B24" s="865">
        <v>2</v>
      </c>
      <c r="C24" s="865"/>
      <c r="D24" s="865" t="s">
        <v>210</v>
      </c>
      <c r="E24" s="865"/>
      <c r="F24" s="623" t="s">
        <v>210</v>
      </c>
      <c r="G24" s="623"/>
      <c r="H24" s="623" t="s">
        <v>210</v>
      </c>
      <c r="I24" s="623"/>
      <c r="J24" s="865">
        <v>1</v>
      </c>
      <c r="K24" s="865"/>
      <c r="L24" s="623" t="s">
        <v>210</v>
      </c>
      <c r="M24" s="623"/>
      <c r="N24" s="623">
        <v>1</v>
      </c>
      <c r="O24" s="623"/>
      <c r="P24" s="623" t="s">
        <v>210</v>
      </c>
      <c r="Q24" s="623"/>
    </row>
    <row r="25" spans="1:17" ht="17.45" customHeight="1" x14ac:dyDescent="0.2">
      <c r="A25" s="627" t="s">
        <v>1642</v>
      </c>
      <c r="B25" s="865">
        <v>2</v>
      </c>
      <c r="C25" s="865">
        <v>2</v>
      </c>
      <c r="D25" s="623" t="s">
        <v>210</v>
      </c>
      <c r="E25" s="623"/>
      <c r="F25" s="623">
        <v>1</v>
      </c>
      <c r="G25" s="623">
        <v>1</v>
      </c>
      <c r="H25" s="623" t="s">
        <v>210</v>
      </c>
      <c r="I25" s="623"/>
      <c r="J25" s="865">
        <v>1</v>
      </c>
      <c r="K25" s="865">
        <v>1</v>
      </c>
      <c r="L25" s="623" t="s">
        <v>210</v>
      </c>
      <c r="M25" s="623"/>
      <c r="N25" s="623" t="s">
        <v>210</v>
      </c>
      <c r="O25" s="623"/>
      <c r="P25" s="623" t="s">
        <v>210</v>
      </c>
      <c r="Q25" s="623"/>
    </row>
    <row r="26" spans="1:17" ht="17.45" customHeight="1" x14ac:dyDescent="0.25">
      <c r="A26" s="627" t="s">
        <v>1536</v>
      </c>
      <c r="B26" s="623" t="s">
        <v>210</v>
      </c>
      <c r="C26" s="623"/>
      <c r="D26" s="866" t="s">
        <v>210</v>
      </c>
      <c r="E26" s="866"/>
      <c r="F26" s="865" t="s">
        <v>210</v>
      </c>
      <c r="G26" s="865"/>
      <c r="H26" s="623" t="s">
        <v>210</v>
      </c>
      <c r="I26" s="623"/>
      <c r="J26" s="865" t="s">
        <v>210</v>
      </c>
      <c r="K26" s="865"/>
      <c r="L26" s="623" t="s">
        <v>210</v>
      </c>
      <c r="M26" s="623"/>
      <c r="N26" s="623" t="s">
        <v>210</v>
      </c>
      <c r="O26" s="623"/>
      <c r="P26" s="623" t="s">
        <v>210</v>
      </c>
      <c r="Q26" s="623"/>
    </row>
    <row r="27" spans="1:17" ht="25.5" x14ac:dyDescent="0.2">
      <c r="A27" s="375" t="s">
        <v>919</v>
      </c>
      <c r="B27" s="865">
        <v>26</v>
      </c>
      <c r="C27" s="865">
        <v>28</v>
      </c>
      <c r="D27" s="865">
        <v>3</v>
      </c>
      <c r="E27" s="865">
        <v>7</v>
      </c>
      <c r="F27" s="865">
        <v>3</v>
      </c>
      <c r="G27" s="865">
        <v>2</v>
      </c>
      <c r="H27" s="865">
        <v>2</v>
      </c>
      <c r="I27" s="865"/>
      <c r="J27" s="865">
        <v>15</v>
      </c>
      <c r="K27" s="865">
        <v>16</v>
      </c>
      <c r="L27" s="623" t="s">
        <v>210</v>
      </c>
      <c r="M27" s="623"/>
      <c r="N27" s="865">
        <v>3</v>
      </c>
      <c r="O27" s="865">
        <v>3</v>
      </c>
      <c r="P27" s="865">
        <v>2</v>
      </c>
      <c r="Q27" s="865"/>
    </row>
    <row r="28" spans="1:17" ht="25.5" x14ac:dyDescent="0.2">
      <c r="A28" s="644" t="s">
        <v>920</v>
      </c>
      <c r="B28" s="656">
        <v>100</v>
      </c>
      <c r="C28" s="656">
        <v>100</v>
      </c>
      <c r="D28" s="656">
        <v>11.5</v>
      </c>
      <c r="E28" s="656">
        <v>25</v>
      </c>
      <c r="F28" s="656">
        <v>11.5</v>
      </c>
      <c r="G28" s="656">
        <v>7.1</v>
      </c>
      <c r="H28" s="656">
        <v>7.7</v>
      </c>
      <c r="I28" s="656"/>
      <c r="J28" s="656">
        <v>57.7</v>
      </c>
      <c r="K28" s="656">
        <v>57.2</v>
      </c>
      <c r="L28" s="623" t="s">
        <v>210</v>
      </c>
      <c r="M28" s="623"/>
      <c r="N28" s="656">
        <v>11.5</v>
      </c>
      <c r="O28" s="656">
        <v>10.7</v>
      </c>
      <c r="P28" s="656">
        <v>7.7</v>
      </c>
      <c r="Q28" s="656"/>
    </row>
    <row r="29" spans="1:17" x14ac:dyDescent="0.2">
      <c r="L29" s="21"/>
    </row>
  </sheetData>
  <mergeCells count="11">
    <mergeCell ref="N3:O3"/>
    <mergeCell ref="P3:Q3"/>
    <mergeCell ref="A1:Q1"/>
    <mergeCell ref="A2:Q2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P27"/>
  <sheetViews>
    <sheetView zoomScaleNormal="100" workbookViewId="0">
      <selection activeCell="R18" sqref="R18"/>
    </sheetView>
  </sheetViews>
  <sheetFormatPr defaultColWidth="8.85546875" defaultRowHeight="12.75" x14ac:dyDescent="0.2"/>
  <cols>
    <col min="1" max="1" width="20.42578125" style="20" customWidth="1"/>
    <col min="2" max="2" width="6.85546875" style="20" customWidth="1"/>
    <col min="3" max="3" width="6.140625" style="20" customWidth="1"/>
    <col min="4" max="4" width="5.28515625" style="20" customWidth="1"/>
    <col min="5" max="5" width="6.28515625" style="20" customWidth="1"/>
    <col min="6" max="6" width="5.28515625" style="20" customWidth="1"/>
    <col min="7" max="7" width="5.5703125" style="20" customWidth="1"/>
    <col min="8" max="8" width="6" style="20" customWidth="1"/>
    <col min="9" max="9" width="5.5703125" style="20" customWidth="1"/>
    <col min="10" max="10" width="5.42578125" style="20" customWidth="1"/>
    <col min="11" max="11" width="6.5703125" style="20" customWidth="1"/>
    <col min="12" max="12" width="5.85546875" style="20" customWidth="1"/>
    <col min="13" max="13" width="5.5703125" style="20" customWidth="1"/>
    <col min="14" max="14" width="5.42578125" style="20" customWidth="1"/>
    <col min="15" max="15" width="5.5703125" style="20" customWidth="1"/>
    <col min="16" max="16" width="5.85546875" style="617" customWidth="1"/>
    <col min="17" max="16384" width="8.85546875" style="20"/>
  </cols>
  <sheetData>
    <row r="1" spans="1:16" ht="30" customHeight="1" x14ac:dyDescent="0.2">
      <c r="A1" s="1551" t="s">
        <v>1582</v>
      </c>
      <c r="B1" s="1551"/>
      <c r="C1" s="1551"/>
      <c r="D1" s="1551"/>
      <c r="E1" s="1551"/>
      <c r="F1" s="1551"/>
      <c r="G1" s="1551"/>
      <c r="H1" s="1551"/>
      <c r="I1" s="1551"/>
      <c r="J1" s="1551"/>
      <c r="K1" s="1551"/>
      <c r="L1" s="1551"/>
      <c r="M1" s="1551"/>
      <c r="N1" s="1551"/>
      <c r="O1" s="1551"/>
      <c r="P1" s="20"/>
    </row>
    <row r="2" spans="1:16" ht="18" customHeight="1" x14ac:dyDescent="0.2">
      <c r="A2" s="1357" t="s">
        <v>872</v>
      </c>
      <c r="B2" s="1357"/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20"/>
    </row>
    <row r="3" spans="1:16" ht="25.9" customHeight="1" x14ac:dyDescent="0.2">
      <c r="A3" s="534" t="s">
        <v>921</v>
      </c>
      <c r="B3" s="160">
        <v>2010</v>
      </c>
      <c r="C3" s="160">
        <v>2011</v>
      </c>
      <c r="D3" s="160">
        <v>2012</v>
      </c>
      <c r="E3" s="160">
        <v>2013</v>
      </c>
      <c r="F3" s="160">
        <v>2014</v>
      </c>
      <c r="G3" s="160">
        <v>2015</v>
      </c>
      <c r="H3" s="160">
        <v>2016</v>
      </c>
      <c r="I3" s="160">
        <v>2017</v>
      </c>
      <c r="J3" s="160">
        <v>2018</v>
      </c>
      <c r="K3" s="160">
        <v>2019</v>
      </c>
      <c r="L3" s="160">
        <v>2020</v>
      </c>
      <c r="M3" s="160">
        <v>2021</v>
      </c>
      <c r="N3" s="160">
        <v>2022</v>
      </c>
      <c r="O3" s="160">
        <v>2023</v>
      </c>
      <c r="P3" s="160">
        <v>2024</v>
      </c>
    </row>
    <row r="4" spans="1:16" ht="34.9" customHeight="1" x14ac:dyDescent="0.2">
      <c r="A4" s="540" t="s">
        <v>922</v>
      </c>
      <c r="B4" s="202">
        <v>40.799999999999997</v>
      </c>
      <c r="C4" s="202">
        <v>50</v>
      </c>
      <c r="D4" s="202">
        <v>64.2</v>
      </c>
      <c r="E4" s="202">
        <v>58.1</v>
      </c>
      <c r="F4" s="202">
        <v>45.9</v>
      </c>
      <c r="G4" s="202">
        <v>45.2</v>
      </c>
      <c r="H4" s="202">
        <v>30.9</v>
      </c>
      <c r="I4" s="202">
        <v>30.6</v>
      </c>
      <c r="J4" s="202">
        <v>38.299999999999997</v>
      </c>
      <c r="K4" s="202">
        <v>49.1</v>
      </c>
      <c r="L4" s="202">
        <v>58.1</v>
      </c>
      <c r="M4" s="202">
        <v>43.3</v>
      </c>
      <c r="N4" s="202">
        <v>48.9</v>
      </c>
      <c r="O4" s="202">
        <v>57.7</v>
      </c>
      <c r="P4" s="202">
        <v>57.2</v>
      </c>
    </row>
    <row r="5" spans="1:16" ht="45.6" customHeight="1" x14ac:dyDescent="0.2">
      <c r="A5" s="541" t="s">
        <v>923</v>
      </c>
      <c r="B5" s="193">
        <v>12.2</v>
      </c>
      <c r="C5" s="193">
        <v>8</v>
      </c>
      <c r="D5" s="193">
        <v>7.5</v>
      </c>
      <c r="E5" s="193">
        <v>8.1</v>
      </c>
      <c r="F5" s="193">
        <v>15.3</v>
      </c>
      <c r="G5" s="193">
        <v>14.7</v>
      </c>
      <c r="H5" s="193" t="s">
        <v>924</v>
      </c>
      <c r="I5" s="193" t="s">
        <v>925</v>
      </c>
      <c r="J5" s="193" t="s">
        <v>926</v>
      </c>
      <c r="K5" s="202" t="s">
        <v>927</v>
      </c>
      <c r="L5" s="202" t="s">
        <v>928</v>
      </c>
      <c r="M5" s="202" t="s">
        <v>1547</v>
      </c>
      <c r="N5" s="202">
        <v>22.2</v>
      </c>
      <c r="O5" s="202">
        <v>11.5</v>
      </c>
      <c r="P5" s="202">
        <v>7.1</v>
      </c>
    </row>
    <row r="6" spans="1:16" ht="30.6" customHeight="1" x14ac:dyDescent="0.2">
      <c r="A6" s="540" t="s">
        <v>914</v>
      </c>
      <c r="B6" s="202">
        <v>10.199999999999999</v>
      </c>
      <c r="C6" s="202">
        <v>16</v>
      </c>
      <c r="D6" s="202">
        <v>13.4</v>
      </c>
      <c r="E6" s="202">
        <v>9.5</v>
      </c>
      <c r="F6" s="202">
        <v>19.399999999999999</v>
      </c>
      <c r="G6" s="202">
        <v>16</v>
      </c>
      <c r="H6" s="202">
        <v>23.6</v>
      </c>
      <c r="I6" s="202">
        <v>14</v>
      </c>
      <c r="J6" s="202">
        <v>27.7</v>
      </c>
      <c r="K6" s="202">
        <v>14.5</v>
      </c>
      <c r="L6" s="202">
        <v>25</v>
      </c>
      <c r="M6" s="202">
        <v>24.3</v>
      </c>
      <c r="N6" s="202">
        <v>20</v>
      </c>
      <c r="O6" s="202">
        <v>11.5</v>
      </c>
      <c r="P6" s="202">
        <v>25</v>
      </c>
    </row>
    <row r="7" spans="1:16" ht="31.9" customHeight="1" x14ac:dyDescent="0.2">
      <c r="A7" s="540" t="s">
        <v>929</v>
      </c>
      <c r="B7" s="202">
        <v>8.1999999999999993</v>
      </c>
      <c r="C7" s="193" t="s">
        <v>210</v>
      </c>
      <c r="D7" s="202">
        <v>1.5</v>
      </c>
      <c r="E7" s="202">
        <v>8.1</v>
      </c>
      <c r="F7" s="202">
        <v>5.0999999999999996</v>
      </c>
      <c r="G7" s="202">
        <v>2.7</v>
      </c>
      <c r="H7" s="202">
        <v>7.3</v>
      </c>
      <c r="I7" s="202">
        <v>4</v>
      </c>
      <c r="J7" s="202">
        <v>4.3</v>
      </c>
      <c r="K7" s="202">
        <v>3.6</v>
      </c>
      <c r="L7" s="202" t="s">
        <v>210</v>
      </c>
      <c r="M7" s="202" t="s">
        <v>210</v>
      </c>
      <c r="N7" s="202" t="s">
        <v>210</v>
      </c>
      <c r="O7" s="202" t="s">
        <v>210</v>
      </c>
      <c r="P7" s="202" t="s">
        <v>210</v>
      </c>
    </row>
    <row r="8" spans="1:16" ht="31.15" customHeight="1" x14ac:dyDescent="0.2">
      <c r="A8" s="542" t="s">
        <v>1615</v>
      </c>
      <c r="B8" s="202">
        <v>20.399999999999999</v>
      </c>
      <c r="C8" s="202">
        <v>24</v>
      </c>
      <c r="D8" s="202">
        <v>7.5</v>
      </c>
      <c r="E8" s="202">
        <v>16.2</v>
      </c>
      <c r="F8" s="202">
        <v>11.2</v>
      </c>
      <c r="G8" s="202">
        <v>18.7</v>
      </c>
      <c r="H8" s="202">
        <v>12.7</v>
      </c>
      <c r="I8" s="202">
        <v>12</v>
      </c>
      <c r="J8" s="202">
        <v>4.3</v>
      </c>
      <c r="K8" s="202">
        <v>12.7</v>
      </c>
      <c r="L8" s="202">
        <v>11.1</v>
      </c>
      <c r="M8" s="202">
        <v>8.1</v>
      </c>
      <c r="N8" s="202">
        <v>8.9</v>
      </c>
      <c r="O8" s="202">
        <v>11.5</v>
      </c>
      <c r="P8" s="202">
        <v>10.7</v>
      </c>
    </row>
    <row r="9" spans="1:16" ht="31.15" customHeight="1" x14ac:dyDescent="0.2">
      <c r="A9" s="540" t="s">
        <v>1616</v>
      </c>
      <c r="B9" s="202">
        <v>30</v>
      </c>
      <c r="C9" s="202">
        <v>8.3000000000000007</v>
      </c>
      <c r="D9" s="202">
        <v>20</v>
      </c>
      <c r="E9" s="202">
        <v>16.7</v>
      </c>
      <c r="F9" s="202">
        <v>18.2</v>
      </c>
      <c r="G9" s="202">
        <v>21.4</v>
      </c>
      <c r="H9" s="202" t="s">
        <v>210</v>
      </c>
      <c r="I9" s="202" t="s">
        <v>210</v>
      </c>
      <c r="J9" s="193">
        <v>50</v>
      </c>
      <c r="K9" s="202" t="s">
        <v>210</v>
      </c>
      <c r="L9" s="202">
        <v>25</v>
      </c>
      <c r="M9" s="202" t="s">
        <v>210</v>
      </c>
      <c r="N9" s="202" t="s">
        <v>210</v>
      </c>
      <c r="O9" s="202" t="s">
        <v>210</v>
      </c>
      <c r="P9" s="202" t="s">
        <v>210</v>
      </c>
    </row>
    <row r="10" spans="1:16" ht="31.15" customHeight="1" x14ac:dyDescent="0.2">
      <c r="A10" s="542" t="s">
        <v>918</v>
      </c>
      <c r="B10" s="202">
        <v>8.1999999999999993</v>
      </c>
      <c r="C10" s="202">
        <v>2</v>
      </c>
      <c r="D10" s="202">
        <v>1.5</v>
      </c>
      <c r="E10" s="202" t="s">
        <v>210</v>
      </c>
      <c r="F10" s="202">
        <v>3.1</v>
      </c>
      <c r="G10" s="202">
        <v>2.7</v>
      </c>
      <c r="H10" s="202">
        <v>3.6</v>
      </c>
      <c r="I10" s="202" t="s">
        <v>210</v>
      </c>
      <c r="J10" s="202">
        <v>2.1</v>
      </c>
      <c r="K10" s="202" t="s">
        <v>210</v>
      </c>
      <c r="L10" s="202" t="s">
        <v>210</v>
      </c>
      <c r="M10" s="202" t="s">
        <v>210</v>
      </c>
      <c r="N10" s="202" t="s">
        <v>210</v>
      </c>
      <c r="O10" s="202">
        <v>7.7</v>
      </c>
      <c r="P10" s="202" t="s">
        <v>210</v>
      </c>
    </row>
    <row r="11" spans="1:16" ht="31.15" customHeight="1" x14ac:dyDescent="0.2">
      <c r="A11" s="543" t="s">
        <v>930</v>
      </c>
      <c r="B11" s="202" t="s">
        <v>210</v>
      </c>
      <c r="C11" s="202" t="s">
        <v>210</v>
      </c>
      <c r="D11" s="202">
        <v>4.5</v>
      </c>
      <c r="E11" s="202" t="s">
        <v>210</v>
      </c>
      <c r="F11" s="202" t="s">
        <v>210</v>
      </c>
      <c r="G11" s="202" t="s">
        <v>210</v>
      </c>
      <c r="H11" s="202" t="s">
        <v>210</v>
      </c>
      <c r="I11" s="202" t="s">
        <v>210</v>
      </c>
      <c r="J11" s="202" t="s">
        <v>210</v>
      </c>
      <c r="K11" s="202" t="s">
        <v>210</v>
      </c>
      <c r="L11" s="202" t="s">
        <v>210</v>
      </c>
      <c r="M11" s="202" t="s">
        <v>210</v>
      </c>
      <c r="N11" s="202" t="s">
        <v>210</v>
      </c>
      <c r="O11" s="202" t="s">
        <v>210</v>
      </c>
      <c r="P11" s="202" t="s">
        <v>210</v>
      </c>
    </row>
    <row r="12" spans="1:16" s="203" customFormat="1" ht="18" customHeight="1" x14ac:dyDescent="0.2">
      <c r="A12" s="544" t="s">
        <v>1741</v>
      </c>
      <c r="B12" s="544"/>
      <c r="C12" s="544"/>
      <c r="D12" s="544"/>
    </row>
    <row r="13" spans="1:16" s="77" customFormat="1" ht="21" customHeight="1" x14ac:dyDescent="0.25">
      <c r="A13" s="1492" t="s">
        <v>931</v>
      </c>
      <c r="B13" s="1492"/>
      <c r="C13" s="1492"/>
      <c r="D13" s="1492"/>
      <c r="E13" s="1492"/>
      <c r="F13" s="1492"/>
      <c r="G13" s="1492"/>
      <c r="H13" s="1492"/>
      <c r="I13" s="1492"/>
      <c r="J13" s="1492"/>
      <c r="K13" s="1492"/>
      <c r="L13" s="1492"/>
      <c r="M13" s="1492"/>
      <c r="N13" s="1492"/>
      <c r="O13" s="1492"/>
    </row>
    <row r="14" spans="1:16" s="77" customFormat="1" ht="16.149999999999999" customHeight="1" x14ac:dyDescent="0.25">
      <c r="A14" s="1492" t="s">
        <v>940</v>
      </c>
      <c r="B14" s="1492"/>
      <c r="C14" s="1492"/>
      <c r="D14" s="1492"/>
      <c r="E14" s="1492"/>
      <c r="F14" s="1492"/>
      <c r="G14" s="1492"/>
      <c r="H14" s="1492"/>
      <c r="I14" s="1492"/>
      <c r="J14" s="1492"/>
      <c r="K14" s="1492"/>
      <c r="L14" s="1492"/>
      <c r="M14" s="1492"/>
      <c r="N14" s="1492"/>
      <c r="O14" s="1492"/>
    </row>
    <row r="15" spans="1:16" s="77" customFormat="1" ht="23.45" customHeight="1" x14ac:dyDescent="0.2">
      <c r="A15" s="1364" t="s">
        <v>932</v>
      </c>
      <c r="B15" s="1364"/>
      <c r="C15" s="1364"/>
      <c r="D15" s="1364"/>
      <c r="E15" s="1364"/>
      <c r="F15" s="1364"/>
      <c r="G15" s="1364"/>
      <c r="H15" s="1364"/>
      <c r="I15" s="1364"/>
      <c r="J15" s="1364"/>
      <c r="K15" s="1364"/>
      <c r="L15" s="1364"/>
      <c r="M15" s="1364"/>
      <c r="N15" s="1364"/>
      <c r="O15" s="1364"/>
    </row>
    <row r="16" spans="1:16" s="77" customFormat="1" ht="22.15" customHeight="1" x14ac:dyDescent="0.2">
      <c r="A16" s="537" t="s">
        <v>933</v>
      </c>
      <c r="B16" s="410">
        <v>2010</v>
      </c>
      <c r="C16" s="410">
        <v>2011</v>
      </c>
      <c r="D16" s="410">
        <v>2012</v>
      </c>
      <c r="E16" s="410">
        <v>2013</v>
      </c>
      <c r="F16" s="410">
        <v>2014</v>
      </c>
      <c r="G16" s="410">
        <v>2015</v>
      </c>
      <c r="H16" s="410">
        <v>2016</v>
      </c>
      <c r="I16" s="410">
        <v>2017</v>
      </c>
      <c r="J16" s="410">
        <v>2018</v>
      </c>
      <c r="K16" s="410">
        <v>2019</v>
      </c>
      <c r="L16" s="410">
        <v>2020</v>
      </c>
      <c r="M16" s="410">
        <v>2021</v>
      </c>
      <c r="N16" s="410">
        <v>2022</v>
      </c>
      <c r="O16" s="539">
        <v>2023</v>
      </c>
      <c r="P16" s="913">
        <v>2024</v>
      </c>
    </row>
    <row r="17" spans="1:16" s="77" customFormat="1" ht="37.9" customHeight="1" x14ac:dyDescent="0.2">
      <c r="A17" s="649" t="s">
        <v>934</v>
      </c>
      <c r="B17" s="650">
        <v>0.6</v>
      </c>
      <c r="C17" s="650">
        <v>0.2</v>
      </c>
      <c r="D17" s="650">
        <v>0.2</v>
      </c>
      <c r="E17" s="650">
        <v>0.4</v>
      </c>
      <c r="F17" s="650">
        <v>0.8</v>
      </c>
      <c r="G17" s="650">
        <v>0.3</v>
      </c>
      <c r="H17" s="650">
        <v>0.5</v>
      </c>
      <c r="I17" s="650">
        <v>0.3</v>
      </c>
      <c r="J17" s="650">
        <v>0.1</v>
      </c>
      <c r="K17" s="650">
        <v>0.4</v>
      </c>
      <c r="L17" s="650">
        <v>0.1</v>
      </c>
      <c r="M17" s="650">
        <v>0.2</v>
      </c>
      <c r="N17" s="650">
        <v>0.1</v>
      </c>
      <c r="O17" s="650">
        <v>0.1</v>
      </c>
      <c r="P17" s="902">
        <v>0.5</v>
      </c>
    </row>
    <row r="18" spans="1:16" s="77" customFormat="1" ht="29.45" customHeight="1" x14ac:dyDescent="0.2">
      <c r="A18" s="649" t="s">
        <v>464</v>
      </c>
      <c r="B18" s="651" t="s">
        <v>210</v>
      </c>
      <c r="C18" s="651" t="s">
        <v>210</v>
      </c>
      <c r="D18" s="651" t="s">
        <v>210</v>
      </c>
      <c r="E18" s="651" t="s">
        <v>210</v>
      </c>
      <c r="F18" s="650">
        <v>0.1</v>
      </c>
      <c r="G18" s="650">
        <v>0.1</v>
      </c>
      <c r="H18" s="650">
        <v>0.3</v>
      </c>
      <c r="I18" s="651" t="s">
        <v>210</v>
      </c>
      <c r="J18" s="650">
        <v>0.2</v>
      </c>
      <c r="K18" s="650">
        <v>0.1</v>
      </c>
      <c r="L18" s="651" t="s">
        <v>210</v>
      </c>
      <c r="M18" s="650">
        <v>0.1</v>
      </c>
      <c r="N18" s="650">
        <v>0.2</v>
      </c>
      <c r="O18" s="650">
        <v>0.1</v>
      </c>
      <c r="P18" s="902">
        <v>0.1</v>
      </c>
    </row>
    <row r="19" spans="1:16" s="77" customFormat="1" ht="28.9" customHeight="1" x14ac:dyDescent="0.2">
      <c r="A19" s="649" t="s">
        <v>479</v>
      </c>
      <c r="B19" s="650">
        <v>0.6</v>
      </c>
      <c r="C19" s="650">
        <v>0.09</v>
      </c>
      <c r="D19" s="650">
        <v>0.2</v>
      </c>
      <c r="E19" s="650">
        <v>0.4</v>
      </c>
      <c r="F19" s="650">
        <v>0.4</v>
      </c>
      <c r="G19" s="650">
        <v>0.5</v>
      </c>
      <c r="H19" s="651" t="s">
        <v>210</v>
      </c>
      <c r="I19" s="650">
        <v>0.1</v>
      </c>
      <c r="J19" s="650">
        <v>0.4</v>
      </c>
      <c r="K19" s="650">
        <v>0.3</v>
      </c>
      <c r="L19" s="651" t="s">
        <v>210</v>
      </c>
      <c r="M19" s="650">
        <v>0.1</v>
      </c>
      <c r="N19" s="650">
        <v>0.2</v>
      </c>
      <c r="O19" s="650">
        <v>0.4</v>
      </c>
      <c r="P19" s="902">
        <v>0.1</v>
      </c>
    </row>
    <row r="20" spans="1:16" s="77" customFormat="1" ht="31.15" customHeight="1" x14ac:dyDescent="0.2">
      <c r="A20" s="649" t="s">
        <v>894</v>
      </c>
      <c r="B20" s="650">
        <v>1.5</v>
      </c>
      <c r="C20" s="650">
        <v>1.4</v>
      </c>
      <c r="D20" s="650">
        <v>1.4</v>
      </c>
      <c r="E20" s="650">
        <v>1.3</v>
      </c>
      <c r="F20" s="650">
        <v>2.4</v>
      </c>
      <c r="G20" s="650">
        <v>1.9</v>
      </c>
      <c r="H20" s="650">
        <v>1.8</v>
      </c>
      <c r="I20" s="650">
        <v>1.8</v>
      </c>
      <c r="J20" s="650">
        <v>1.5</v>
      </c>
      <c r="K20" s="650">
        <v>1.4</v>
      </c>
      <c r="L20" s="650">
        <v>0.8</v>
      </c>
      <c r="M20" s="650">
        <v>1.6</v>
      </c>
      <c r="N20" s="652">
        <v>2</v>
      </c>
      <c r="O20" s="650">
        <v>0.3</v>
      </c>
      <c r="P20" s="902">
        <v>0.3</v>
      </c>
    </row>
    <row r="21" spans="1:16" s="77" customFormat="1" ht="29.45" customHeight="1" x14ac:dyDescent="0.2">
      <c r="A21" s="649" t="s">
        <v>935</v>
      </c>
      <c r="B21" s="650">
        <v>0.7</v>
      </c>
      <c r="C21" s="650">
        <v>2.2999999999999998</v>
      </c>
      <c r="D21" s="650">
        <v>3.4</v>
      </c>
      <c r="E21" s="652">
        <v>3</v>
      </c>
      <c r="F21" s="652">
        <v>3.9</v>
      </c>
      <c r="G21" s="652">
        <v>2.6</v>
      </c>
      <c r="H21" s="652">
        <v>1.6</v>
      </c>
      <c r="I21" s="652">
        <v>2</v>
      </c>
      <c r="J21" s="652">
        <v>2</v>
      </c>
      <c r="K21" s="652">
        <v>3</v>
      </c>
      <c r="L21" s="650">
        <v>2.5</v>
      </c>
      <c r="M21" s="650">
        <v>1.8</v>
      </c>
      <c r="N21" s="650">
        <v>2.4</v>
      </c>
      <c r="O21" s="650">
        <v>2.1</v>
      </c>
      <c r="P21" s="902">
        <v>2.2999999999999998</v>
      </c>
    </row>
    <row r="22" spans="1:16" s="77" customFormat="1" ht="31.15" customHeight="1" x14ac:dyDescent="0.2">
      <c r="A22" s="649" t="s">
        <v>936</v>
      </c>
      <c r="B22" s="650">
        <v>0.2</v>
      </c>
      <c r="C22" s="650">
        <v>0.2</v>
      </c>
      <c r="D22" s="650">
        <v>0.2</v>
      </c>
      <c r="E22" s="651" t="s">
        <v>210</v>
      </c>
      <c r="F22" s="650">
        <v>0.1</v>
      </c>
      <c r="G22" s="650">
        <v>0.3</v>
      </c>
      <c r="H22" s="650">
        <v>0.2</v>
      </c>
      <c r="I22" s="650">
        <v>0.1</v>
      </c>
      <c r="J22" s="650">
        <v>0</v>
      </c>
      <c r="K22" s="650">
        <v>0.1</v>
      </c>
      <c r="L22" s="650">
        <v>0.1</v>
      </c>
      <c r="M22" s="651" t="s">
        <v>210</v>
      </c>
      <c r="N22" s="650" t="s">
        <v>210</v>
      </c>
      <c r="O22" s="650" t="s">
        <v>210</v>
      </c>
      <c r="P22" s="1003" t="s">
        <v>210</v>
      </c>
    </row>
    <row r="23" spans="1:16" s="77" customFormat="1" ht="30.6" customHeight="1" x14ac:dyDescent="0.2">
      <c r="A23" s="649" t="s">
        <v>937</v>
      </c>
      <c r="B23" s="650">
        <v>4.0999999999999996</v>
      </c>
      <c r="C23" s="650">
        <v>0.09</v>
      </c>
      <c r="D23" s="650">
        <v>0.7</v>
      </c>
      <c r="E23" s="650">
        <v>0.7</v>
      </c>
      <c r="F23" s="650">
        <v>0.9</v>
      </c>
      <c r="G23" s="650">
        <v>0.2</v>
      </c>
      <c r="H23" s="651" t="s">
        <v>210</v>
      </c>
      <c r="I23" s="650">
        <v>0.2</v>
      </c>
      <c r="J23" s="650">
        <v>0.1</v>
      </c>
      <c r="K23" s="651" t="s">
        <v>210</v>
      </c>
      <c r="L23" s="650">
        <v>0.1</v>
      </c>
      <c r="M23" s="650">
        <v>0.1</v>
      </c>
      <c r="N23" s="650">
        <v>0.2</v>
      </c>
      <c r="O23" s="650">
        <v>0.2</v>
      </c>
      <c r="P23" s="1003" t="s">
        <v>210</v>
      </c>
    </row>
    <row r="24" spans="1:16" s="77" customFormat="1" ht="30" customHeight="1" x14ac:dyDescent="0.2">
      <c r="A24" s="649" t="s">
        <v>887</v>
      </c>
      <c r="B24" s="651" t="s">
        <v>210</v>
      </c>
      <c r="C24" s="651" t="s">
        <v>210</v>
      </c>
      <c r="D24" s="651" t="s">
        <v>210</v>
      </c>
      <c r="E24" s="651" t="s">
        <v>210</v>
      </c>
      <c r="F24" s="651" t="s">
        <v>210</v>
      </c>
      <c r="G24" s="651" t="s">
        <v>210</v>
      </c>
      <c r="H24" s="651" t="s">
        <v>210</v>
      </c>
      <c r="I24" s="650">
        <v>0.1</v>
      </c>
      <c r="J24" s="650">
        <v>0.3</v>
      </c>
      <c r="K24" s="650">
        <v>0.2</v>
      </c>
      <c r="L24" s="651" t="s">
        <v>210</v>
      </c>
      <c r="M24" s="650">
        <v>0.1</v>
      </c>
      <c r="N24" s="650">
        <v>0.1</v>
      </c>
      <c r="O24" s="650" t="s">
        <v>210</v>
      </c>
      <c r="P24" s="902">
        <v>0.4</v>
      </c>
    </row>
    <row r="25" spans="1:16" ht="31.15" customHeight="1" x14ac:dyDescent="0.2">
      <c r="A25" s="653" t="s">
        <v>938</v>
      </c>
      <c r="B25" s="651" t="s">
        <v>210</v>
      </c>
      <c r="C25" s="651" t="s">
        <v>210</v>
      </c>
      <c r="D25" s="651" t="s">
        <v>210</v>
      </c>
      <c r="E25" s="651" t="s">
        <v>210</v>
      </c>
      <c r="F25" s="651" t="s">
        <v>210</v>
      </c>
      <c r="G25" s="651" t="s">
        <v>210</v>
      </c>
      <c r="H25" s="651" t="s">
        <v>210</v>
      </c>
      <c r="I25" s="651" t="s">
        <v>210</v>
      </c>
      <c r="J25" s="651" t="s">
        <v>210</v>
      </c>
      <c r="K25" s="638">
        <v>0.3</v>
      </c>
      <c r="L25" s="650">
        <v>0.1</v>
      </c>
      <c r="M25" s="651" t="s">
        <v>210</v>
      </c>
      <c r="N25" s="651" t="s">
        <v>210</v>
      </c>
      <c r="O25" s="650" t="s">
        <v>210</v>
      </c>
      <c r="P25" s="1003" t="s">
        <v>210</v>
      </c>
    </row>
    <row r="26" spans="1:16" ht="31.15" customHeight="1" x14ac:dyDescent="0.2">
      <c r="A26" s="654" t="s">
        <v>685</v>
      </c>
      <c r="B26" s="651" t="s">
        <v>210</v>
      </c>
      <c r="C26" s="651" t="s">
        <v>210</v>
      </c>
      <c r="D26" s="651" t="s">
        <v>210</v>
      </c>
      <c r="E26" s="651" t="s">
        <v>210</v>
      </c>
      <c r="F26" s="651" t="s">
        <v>210</v>
      </c>
      <c r="G26" s="651" t="s">
        <v>210</v>
      </c>
      <c r="H26" s="651" t="s">
        <v>210</v>
      </c>
      <c r="I26" s="651" t="s">
        <v>210</v>
      </c>
      <c r="J26" s="651" t="s">
        <v>210</v>
      </c>
      <c r="K26" s="651" t="s">
        <v>210</v>
      </c>
      <c r="L26" s="650">
        <v>0.1</v>
      </c>
      <c r="M26" s="651" t="s">
        <v>210</v>
      </c>
      <c r="N26" s="651" t="s">
        <v>210</v>
      </c>
      <c r="O26" s="650" t="s">
        <v>210</v>
      </c>
      <c r="P26" s="1003" t="s">
        <v>210</v>
      </c>
    </row>
    <row r="27" spans="1:16" ht="28.15" customHeight="1" x14ac:dyDescent="0.2">
      <c r="A27" s="655" t="s">
        <v>458</v>
      </c>
      <c r="B27" s="651" t="s">
        <v>210</v>
      </c>
      <c r="C27" s="651" t="s">
        <v>210</v>
      </c>
      <c r="D27" s="651" t="s">
        <v>210</v>
      </c>
      <c r="E27" s="651" t="s">
        <v>210</v>
      </c>
      <c r="F27" s="651" t="s">
        <v>210</v>
      </c>
      <c r="G27" s="651" t="s">
        <v>210</v>
      </c>
      <c r="H27" s="651" t="s">
        <v>210</v>
      </c>
      <c r="I27" s="651" t="s">
        <v>210</v>
      </c>
      <c r="J27" s="651" t="s">
        <v>210</v>
      </c>
      <c r="K27" s="651" t="s">
        <v>210</v>
      </c>
      <c r="L27" s="651" t="s">
        <v>210</v>
      </c>
      <c r="M27" s="651" t="s">
        <v>210</v>
      </c>
      <c r="N27" s="651" t="s">
        <v>210</v>
      </c>
      <c r="O27" s="650">
        <v>0.1</v>
      </c>
      <c r="P27" s="1003" t="s">
        <v>210</v>
      </c>
    </row>
  </sheetData>
  <mergeCells count="5">
    <mergeCell ref="A1:O1"/>
    <mergeCell ref="A2:O2"/>
    <mergeCell ref="A13:O13"/>
    <mergeCell ref="A14:O14"/>
    <mergeCell ref="A15:O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26"/>
  <sheetViews>
    <sheetView zoomScaleNormal="100" workbookViewId="0">
      <selection activeCell="G10" sqref="G10"/>
    </sheetView>
  </sheetViews>
  <sheetFormatPr defaultColWidth="9.140625" defaultRowHeight="12.75" x14ac:dyDescent="0.2"/>
  <cols>
    <col min="1" max="1" width="42" style="29" customWidth="1"/>
    <col min="2" max="2" width="15.7109375" style="29" customWidth="1"/>
    <col min="3" max="4" width="15.28515625" style="29" customWidth="1"/>
    <col min="5" max="16384" width="9.140625" style="29"/>
  </cols>
  <sheetData>
    <row r="1" spans="1:4" ht="32.25" customHeight="1" x14ac:dyDescent="0.2">
      <c r="A1" s="1227" t="s">
        <v>1876</v>
      </c>
      <c r="B1" s="1227"/>
      <c r="C1" s="1227"/>
      <c r="D1" s="1227"/>
    </row>
    <row r="2" spans="1:4" ht="51" customHeight="1" x14ac:dyDescent="0.2">
      <c r="A2" s="1220" t="s">
        <v>1645</v>
      </c>
      <c r="B2" s="1220"/>
      <c r="C2" s="1220"/>
      <c r="D2" s="1220"/>
    </row>
    <row r="3" spans="1:4" ht="21" customHeight="1" x14ac:dyDescent="0.2">
      <c r="A3" s="391"/>
      <c r="B3" s="391"/>
      <c r="C3" s="1228" t="s">
        <v>88</v>
      </c>
      <c r="D3" s="1228"/>
    </row>
    <row r="4" spans="1:4" s="30" customFormat="1" ht="28.15" customHeight="1" x14ac:dyDescent="0.2">
      <c r="A4" s="1221" t="s">
        <v>59</v>
      </c>
      <c r="B4" s="1226" t="s">
        <v>1875</v>
      </c>
      <c r="C4" s="1226"/>
      <c r="D4" s="1226"/>
    </row>
    <row r="5" spans="1:4" s="30" customFormat="1" ht="22.9" customHeight="1" x14ac:dyDescent="0.2">
      <c r="A5" s="1221"/>
      <c r="B5" s="1222" t="s">
        <v>60</v>
      </c>
      <c r="C5" s="1224" t="s">
        <v>61</v>
      </c>
      <c r="D5" s="1225"/>
    </row>
    <row r="6" spans="1:4" s="30" customFormat="1" ht="15" x14ac:dyDescent="0.2">
      <c r="A6" s="1221"/>
      <c r="B6" s="1223"/>
      <c r="C6" s="26" t="s">
        <v>62</v>
      </c>
      <c r="D6" s="390" t="s">
        <v>63</v>
      </c>
    </row>
    <row r="7" spans="1:4" s="31" customFormat="1" ht="19.149999999999999" customHeight="1" x14ac:dyDescent="0.2">
      <c r="A7" s="1061" t="s">
        <v>1599</v>
      </c>
      <c r="B7" s="1062">
        <v>10663</v>
      </c>
      <c r="C7" s="1062">
        <v>3256</v>
      </c>
      <c r="D7" s="1062">
        <v>7407</v>
      </c>
    </row>
    <row r="8" spans="1:4" s="31" customFormat="1" ht="19.149999999999999" customHeight="1" x14ac:dyDescent="0.2">
      <c r="A8" s="1063" t="s">
        <v>82</v>
      </c>
      <c r="B8" s="1064">
        <v>3256</v>
      </c>
      <c r="C8" s="1064">
        <v>3256</v>
      </c>
      <c r="D8" s="1065" t="s">
        <v>210</v>
      </c>
    </row>
    <row r="9" spans="1:4" s="31" customFormat="1" ht="19.149999999999999" customHeight="1" x14ac:dyDescent="0.2">
      <c r="A9" s="1066" t="s">
        <v>1600</v>
      </c>
      <c r="B9" s="1062">
        <v>15035</v>
      </c>
      <c r="C9" s="1062">
        <v>9002</v>
      </c>
      <c r="D9" s="1062">
        <v>6033</v>
      </c>
    </row>
    <row r="10" spans="1:4" s="31" customFormat="1" ht="19.149999999999999" customHeight="1" x14ac:dyDescent="0.2">
      <c r="A10" s="1063" t="s">
        <v>83</v>
      </c>
      <c r="B10" s="1064">
        <v>9002</v>
      </c>
      <c r="C10" s="1064">
        <v>9002</v>
      </c>
      <c r="D10" s="1065" t="s">
        <v>210</v>
      </c>
    </row>
    <row r="11" spans="1:4" s="31" customFormat="1" ht="19.149999999999999" customHeight="1" x14ac:dyDescent="0.2">
      <c r="A11" s="1066" t="s">
        <v>1601</v>
      </c>
      <c r="B11" s="1062">
        <v>11437</v>
      </c>
      <c r="C11" s="1062">
        <v>3293</v>
      </c>
      <c r="D11" s="1062">
        <v>8144</v>
      </c>
    </row>
    <row r="12" spans="1:4" s="31" customFormat="1" ht="19.149999999999999" customHeight="1" x14ac:dyDescent="0.2">
      <c r="A12" s="1063" t="s">
        <v>84</v>
      </c>
      <c r="B12" s="1064">
        <v>3293</v>
      </c>
      <c r="C12" s="1064">
        <v>3293</v>
      </c>
      <c r="D12" s="1065" t="s">
        <v>210</v>
      </c>
    </row>
    <row r="13" spans="1:4" s="31" customFormat="1" ht="19.149999999999999" customHeight="1" x14ac:dyDescent="0.2">
      <c r="A13" s="1066" t="s">
        <v>1602</v>
      </c>
      <c r="B13" s="1062">
        <v>12379</v>
      </c>
      <c r="C13" s="1062">
        <v>4291</v>
      </c>
      <c r="D13" s="1062">
        <v>8088</v>
      </c>
    </row>
    <row r="14" spans="1:4" s="31" customFormat="1" ht="19.149999999999999" customHeight="1" x14ac:dyDescent="0.2">
      <c r="A14" s="1063" t="s">
        <v>85</v>
      </c>
      <c r="B14" s="1064">
        <v>4291</v>
      </c>
      <c r="C14" s="1064">
        <v>4291</v>
      </c>
      <c r="D14" s="1065" t="s">
        <v>210</v>
      </c>
    </row>
    <row r="15" spans="1:4" s="31" customFormat="1" ht="19.149999999999999" customHeight="1" x14ac:dyDescent="0.2">
      <c r="A15" s="1066" t="s">
        <v>1603</v>
      </c>
      <c r="B15" s="1062">
        <v>16806</v>
      </c>
      <c r="C15" s="1062">
        <v>6876</v>
      </c>
      <c r="D15" s="1062">
        <v>9930</v>
      </c>
    </row>
    <row r="16" spans="1:4" s="31" customFormat="1" ht="19.149999999999999" customHeight="1" x14ac:dyDescent="0.2">
      <c r="A16" s="1063" t="s">
        <v>89</v>
      </c>
      <c r="B16" s="1064">
        <v>6876</v>
      </c>
      <c r="C16" s="1064">
        <v>6876</v>
      </c>
      <c r="D16" s="1065" t="s">
        <v>210</v>
      </c>
    </row>
    <row r="17" spans="1:4" s="31" customFormat="1" ht="19.149999999999999" customHeight="1" x14ac:dyDescent="0.2">
      <c r="A17" s="1061" t="s">
        <v>1604</v>
      </c>
      <c r="B17" s="1062">
        <v>17931</v>
      </c>
      <c r="C17" s="1062">
        <v>3905</v>
      </c>
      <c r="D17" s="1062">
        <v>14026</v>
      </c>
    </row>
    <row r="18" spans="1:4" s="30" customFormat="1" ht="19.149999999999999" customHeight="1" x14ac:dyDescent="0.2">
      <c r="A18" s="1067" t="s">
        <v>90</v>
      </c>
      <c r="B18" s="1064">
        <v>3905</v>
      </c>
      <c r="C18" s="1064">
        <v>3905</v>
      </c>
      <c r="D18" s="1065" t="s">
        <v>210</v>
      </c>
    </row>
    <row r="19" spans="1:4" s="30" customFormat="1" ht="19.149999999999999" customHeight="1" x14ac:dyDescent="0.2">
      <c r="A19" s="1061" t="s">
        <v>1605</v>
      </c>
      <c r="B19" s="1062">
        <v>15401</v>
      </c>
      <c r="C19" s="1062">
        <v>3930</v>
      </c>
      <c r="D19" s="1062">
        <v>11471</v>
      </c>
    </row>
    <row r="20" spans="1:4" s="30" customFormat="1" ht="19.149999999999999" customHeight="1" x14ac:dyDescent="0.2">
      <c r="A20" s="1063" t="s">
        <v>1649</v>
      </c>
      <c r="B20" s="1064">
        <v>3930</v>
      </c>
      <c r="C20" s="1064">
        <v>3930</v>
      </c>
      <c r="D20" s="1065" t="s">
        <v>210</v>
      </c>
    </row>
    <row r="21" spans="1:4" s="31" customFormat="1" ht="21" customHeight="1" x14ac:dyDescent="0.2">
      <c r="A21" s="1061" t="s">
        <v>1606</v>
      </c>
      <c r="B21" s="1062">
        <v>44963</v>
      </c>
      <c r="C21" s="1062">
        <v>35066</v>
      </c>
      <c r="D21" s="1062">
        <v>9897</v>
      </c>
    </row>
    <row r="22" spans="1:4" s="31" customFormat="1" ht="21" customHeight="1" x14ac:dyDescent="0.2">
      <c r="A22" s="1067" t="s">
        <v>1650</v>
      </c>
      <c r="B22" s="1064">
        <v>35066</v>
      </c>
      <c r="C22" s="1064">
        <v>35066</v>
      </c>
      <c r="D22" s="1065" t="s">
        <v>210</v>
      </c>
    </row>
    <row r="24" spans="1:4" ht="15.75" x14ac:dyDescent="0.2">
      <c r="A24" s="31" t="s">
        <v>1607</v>
      </c>
    </row>
    <row r="25" spans="1:4" ht="15.75" x14ac:dyDescent="0.2">
      <c r="A25" s="31" t="s">
        <v>39</v>
      </c>
    </row>
    <row r="26" spans="1:4" ht="15.75" x14ac:dyDescent="0.2">
      <c r="A26" s="28" t="s">
        <v>1608</v>
      </c>
    </row>
  </sheetData>
  <mergeCells count="7">
    <mergeCell ref="A1:D1"/>
    <mergeCell ref="A2:D2"/>
    <mergeCell ref="C3:D3"/>
    <mergeCell ref="A4:A6"/>
    <mergeCell ref="B4:D4"/>
    <mergeCell ref="B5:B6"/>
    <mergeCell ref="C5:D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O33"/>
  <sheetViews>
    <sheetView zoomScaleNormal="100" workbookViewId="0">
      <selection activeCell="H27" sqref="H27"/>
    </sheetView>
  </sheetViews>
  <sheetFormatPr defaultColWidth="8.85546875" defaultRowHeight="12.75" x14ac:dyDescent="0.2"/>
  <cols>
    <col min="1" max="1" width="28.28515625" style="77" customWidth="1"/>
    <col min="2" max="15" width="4.85546875" style="77" customWidth="1"/>
    <col min="16" max="16384" width="8.85546875" style="77"/>
  </cols>
  <sheetData>
    <row r="1" spans="1:15" ht="15.6" customHeight="1" x14ac:dyDescent="0.25">
      <c r="A1" s="1492" t="s">
        <v>939</v>
      </c>
      <c r="B1" s="1492"/>
      <c r="C1" s="1492"/>
      <c r="D1" s="1492"/>
      <c r="E1" s="1492"/>
      <c r="F1" s="1492"/>
      <c r="G1" s="1492"/>
      <c r="H1" s="1492"/>
      <c r="I1" s="1492"/>
      <c r="J1" s="1492"/>
      <c r="K1" s="1492"/>
      <c r="L1" s="1492"/>
      <c r="M1" s="1492"/>
      <c r="N1" s="1492"/>
    </row>
    <row r="2" spans="1:15" ht="12.6" customHeight="1" x14ac:dyDescent="0.25">
      <c r="A2" s="1492" t="s">
        <v>940</v>
      </c>
      <c r="B2" s="1492"/>
      <c r="C2" s="1492"/>
      <c r="D2" s="1492"/>
      <c r="E2" s="1492"/>
      <c r="F2" s="1492"/>
      <c r="G2" s="1492"/>
      <c r="H2" s="1492"/>
      <c r="I2" s="1492"/>
      <c r="J2" s="1492"/>
      <c r="K2" s="1492"/>
      <c r="L2" s="1492"/>
      <c r="M2" s="1492"/>
      <c r="N2" s="1492"/>
    </row>
    <row r="3" spans="1:15" ht="16.5" customHeight="1" x14ac:dyDescent="0.25">
      <c r="A3" s="1493" t="s">
        <v>932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</row>
    <row r="4" spans="1:15" ht="27" customHeight="1" x14ac:dyDescent="0.2">
      <c r="A4" s="393"/>
      <c r="B4" s="400">
        <v>2011</v>
      </c>
      <c r="C4" s="400">
        <v>2012</v>
      </c>
      <c r="D4" s="400">
        <v>2013</v>
      </c>
      <c r="E4" s="400">
        <v>2014</v>
      </c>
      <c r="F4" s="400">
        <v>2015</v>
      </c>
      <c r="G4" s="400">
        <v>2016</v>
      </c>
      <c r="H4" s="400">
        <v>2017</v>
      </c>
      <c r="I4" s="400">
        <v>2018</v>
      </c>
      <c r="J4" s="400">
        <v>2019</v>
      </c>
      <c r="K4" s="400">
        <v>2020</v>
      </c>
      <c r="L4" s="400">
        <v>2021</v>
      </c>
      <c r="M4" s="400">
        <v>2022</v>
      </c>
      <c r="N4" s="400">
        <v>2023</v>
      </c>
      <c r="O4" s="400">
        <v>2024</v>
      </c>
    </row>
    <row r="5" spans="1:15" ht="27.75" customHeight="1" x14ac:dyDescent="0.2">
      <c r="A5" s="376" t="s">
        <v>941</v>
      </c>
      <c r="B5" s="33">
        <v>4.5999999999999996</v>
      </c>
      <c r="C5" s="33">
        <v>5.8</v>
      </c>
      <c r="D5" s="33">
        <v>6.2</v>
      </c>
      <c r="E5" s="33">
        <v>8.1</v>
      </c>
      <c r="F5" s="33">
        <v>6.1</v>
      </c>
      <c r="G5" s="33">
        <v>4.5</v>
      </c>
      <c r="H5" s="33">
        <v>4.5</v>
      </c>
      <c r="I5" s="33">
        <v>4.5</v>
      </c>
      <c r="J5" s="33">
        <v>5.9</v>
      </c>
      <c r="K5" s="33">
        <v>3.9</v>
      </c>
      <c r="L5" s="33">
        <v>4.0999999999999996</v>
      </c>
      <c r="M5" s="33">
        <v>5.4</v>
      </c>
      <c r="N5" s="598">
        <v>3.4</v>
      </c>
      <c r="O5" s="598">
        <v>3.7</v>
      </c>
    </row>
    <row r="6" spans="1:15" ht="23.45" customHeight="1" x14ac:dyDescent="0.2">
      <c r="A6" s="376" t="s">
        <v>942</v>
      </c>
      <c r="B6" s="33">
        <v>3.2</v>
      </c>
      <c r="C6" s="33">
        <v>4</v>
      </c>
      <c r="D6" s="33">
        <v>4.0999999999999996</v>
      </c>
      <c r="E6" s="33">
        <v>4.3</v>
      </c>
      <c r="F6" s="33">
        <v>3.3</v>
      </c>
      <c r="G6" s="33">
        <v>2.5</v>
      </c>
      <c r="H6" s="33">
        <v>2.6</v>
      </c>
      <c r="I6" s="33">
        <v>2.9</v>
      </c>
      <c r="J6" s="33">
        <v>3.6</v>
      </c>
      <c r="K6" s="33">
        <v>2.7</v>
      </c>
      <c r="L6" s="33">
        <v>1.6</v>
      </c>
      <c r="M6" s="33">
        <v>3.2</v>
      </c>
      <c r="N6" s="598">
        <v>2.2000000000000002</v>
      </c>
      <c r="O6" s="598">
        <v>2</v>
      </c>
    </row>
    <row r="7" spans="1:15" ht="30.6" customHeight="1" x14ac:dyDescent="0.2">
      <c r="A7" s="376" t="s">
        <v>943</v>
      </c>
      <c r="B7" s="33">
        <v>1.3</v>
      </c>
      <c r="C7" s="33">
        <v>1.8</v>
      </c>
      <c r="D7" s="33">
        <v>2</v>
      </c>
      <c r="E7" s="33">
        <v>3.8</v>
      </c>
      <c r="F7" s="33">
        <v>2.7</v>
      </c>
      <c r="G7" s="33">
        <v>2</v>
      </c>
      <c r="H7" s="33">
        <v>1.9</v>
      </c>
      <c r="I7" s="33">
        <v>1.6</v>
      </c>
      <c r="J7" s="33">
        <v>2.4</v>
      </c>
      <c r="K7" s="33">
        <v>1.2</v>
      </c>
      <c r="L7" s="33">
        <v>2.5</v>
      </c>
      <c r="M7" s="33">
        <v>2.1</v>
      </c>
      <c r="N7" s="598">
        <v>1.2</v>
      </c>
      <c r="O7" s="598">
        <v>1.7</v>
      </c>
    </row>
    <row r="8" spans="1:15" ht="28.9" customHeight="1" x14ac:dyDescent="0.2">
      <c r="A8" s="376" t="s">
        <v>944</v>
      </c>
      <c r="B8" s="33">
        <v>72</v>
      </c>
      <c r="C8" s="33">
        <v>68.7</v>
      </c>
      <c r="D8" s="33">
        <v>67.599999999999994</v>
      </c>
      <c r="E8" s="33">
        <v>53.1</v>
      </c>
      <c r="F8" s="33">
        <v>54.7</v>
      </c>
      <c r="G8" s="33">
        <v>56.4</v>
      </c>
      <c r="H8" s="33">
        <v>56</v>
      </c>
      <c r="I8" s="33">
        <v>61.7</v>
      </c>
      <c r="J8" s="33">
        <v>60</v>
      </c>
      <c r="K8" s="33">
        <v>69.400000000000006</v>
      </c>
      <c r="L8" s="33">
        <v>37.799999999999997</v>
      </c>
      <c r="M8" s="33">
        <v>60</v>
      </c>
      <c r="N8" s="598">
        <v>65.400000000000006</v>
      </c>
      <c r="O8" s="598">
        <v>53.6</v>
      </c>
    </row>
    <row r="9" spans="1:15" ht="23.45" customHeight="1" x14ac:dyDescent="0.2">
      <c r="A9" s="376" t="s">
        <v>945</v>
      </c>
      <c r="B9" s="33">
        <v>1.5</v>
      </c>
      <c r="C9" s="33">
        <v>2.6</v>
      </c>
      <c r="D9" s="33">
        <v>3.3</v>
      </c>
      <c r="E9" s="33">
        <v>3</v>
      </c>
      <c r="F9" s="33">
        <v>2.6</v>
      </c>
      <c r="G9" s="33">
        <v>1.7</v>
      </c>
      <c r="H9" s="33">
        <v>1.3</v>
      </c>
      <c r="I9" s="33">
        <v>1.4</v>
      </c>
      <c r="J9" s="33">
        <v>2.2999999999999998</v>
      </c>
      <c r="K9" s="33">
        <v>1.6</v>
      </c>
      <c r="L9" s="33">
        <v>1</v>
      </c>
      <c r="M9" s="33">
        <v>1.9</v>
      </c>
      <c r="N9" s="598">
        <v>1.2</v>
      </c>
      <c r="O9" s="598">
        <v>1.9</v>
      </c>
    </row>
    <row r="10" spans="1:15" ht="27.6" customHeight="1" x14ac:dyDescent="0.2">
      <c r="A10" s="376" t="s">
        <v>946</v>
      </c>
      <c r="B10" s="33">
        <v>1.7</v>
      </c>
      <c r="C10" s="33">
        <v>1.4</v>
      </c>
      <c r="D10" s="33">
        <v>0.8</v>
      </c>
      <c r="E10" s="33">
        <v>1.3</v>
      </c>
      <c r="F10" s="33">
        <v>0.7</v>
      </c>
      <c r="G10" s="33">
        <v>0.8</v>
      </c>
      <c r="H10" s="33">
        <v>1.3</v>
      </c>
      <c r="I10" s="33">
        <v>1.5</v>
      </c>
      <c r="J10" s="33">
        <v>1.4</v>
      </c>
      <c r="K10" s="33">
        <v>1.1000000000000001</v>
      </c>
      <c r="L10" s="33">
        <v>0.6</v>
      </c>
      <c r="M10" s="33">
        <v>1.3</v>
      </c>
      <c r="N10" s="598">
        <v>1</v>
      </c>
      <c r="O10" s="598">
        <v>0.1</v>
      </c>
    </row>
    <row r="11" spans="1:15" ht="23.45" customHeight="1" x14ac:dyDescent="0.2">
      <c r="A11" s="376" t="s">
        <v>947</v>
      </c>
      <c r="B11" s="33">
        <v>4.8</v>
      </c>
      <c r="C11" s="33">
        <v>7.2</v>
      </c>
      <c r="D11" s="33">
        <v>6.7</v>
      </c>
      <c r="E11" s="33">
        <v>5.9</v>
      </c>
      <c r="F11" s="33">
        <v>5.2</v>
      </c>
      <c r="G11" s="33">
        <v>4.8</v>
      </c>
      <c r="H11" s="33">
        <v>5.8</v>
      </c>
      <c r="I11" s="33">
        <v>6.3</v>
      </c>
      <c r="J11" s="33">
        <v>4.9000000000000004</v>
      </c>
      <c r="K11" s="33">
        <v>5.3</v>
      </c>
      <c r="L11" s="33">
        <v>5.7</v>
      </c>
      <c r="M11" s="33">
        <v>3.9</v>
      </c>
      <c r="N11" s="598">
        <v>4</v>
      </c>
      <c r="O11" s="598">
        <v>5.0999999999999996</v>
      </c>
    </row>
    <row r="12" spans="1:15" ht="33" customHeight="1" x14ac:dyDescent="0.2">
      <c r="A12" s="216" t="s">
        <v>948</v>
      </c>
      <c r="B12" s="33">
        <v>6.4</v>
      </c>
      <c r="C12" s="33">
        <v>9.6999999999999993</v>
      </c>
      <c r="D12" s="33">
        <v>10</v>
      </c>
      <c r="E12" s="33">
        <v>8.9</v>
      </c>
      <c r="F12" s="33">
        <v>7.8</v>
      </c>
      <c r="G12" s="33">
        <v>6.5</v>
      </c>
      <c r="H12" s="33">
        <v>7.2</v>
      </c>
      <c r="I12" s="33">
        <v>7.7</v>
      </c>
      <c r="J12" s="33">
        <v>7.2</v>
      </c>
      <c r="K12" s="33">
        <v>6.9</v>
      </c>
      <c r="L12" s="33">
        <v>6.7</v>
      </c>
      <c r="M12" s="33">
        <v>5.8</v>
      </c>
      <c r="N12" s="598">
        <v>5.2</v>
      </c>
      <c r="O12" s="598">
        <v>6.9</v>
      </c>
    </row>
    <row r="13" spans="1:15" ht="18" customHeight="1" x14ac:dyDescent="0.2">
      <c r="A13" s="204"/>
      <c r="B13" s="205"/>
      <c r="C13" s="205"/>
      <c r="D13" s="205"/>
      <c r="E13" s="205"/>
      <c r="F13" s="205"/>
      <c r="G13" s="205"/>
      <c r="H13" s="205"/>
      <c r="I13" s="205"/>
    </row>
    <row r="14" spans="1:15" ht="24" customHeight="1" x14ac:dyDescent="0.25">
      <c r="A14" s="1574" t="s">
        <v>1585</v>
      </c>
      <c r="B14" s="1574"/>
      <c r="C14" s="1574"/>
      <c r="D14" s="1574"/>
      <c r="E14" s="1574"/>
      <c r="F14" s="1574"/>
      <c r="G14" s="1574"/>
      <c r="H14" s="1574"/>
      <c r="I14" s="1574"/>
      <c r="J14" s="1574"/>
      <c r="K14" s="1574"/>
      <c r="L14" s="1574"/>
      <c r="M14" s="1574"/>
      <c r="N14" s="1574"/>
    </row>
    <row r="15" spans="1:15" ht="16.149999999999999" customHeight="1" x14ac:dyDescent="0.25">
      <c r="A15" s="1492" t="s">
        <v>940</v>
      </c>
      <c r="B15" s="1492"/>
      <c r="C15" s="1492"/>
      <c r="D15" s="1492"/>
      <c r="E15" s="1492"/>
      <c r="F15" s="1492"/>
      <c r="G15" s="1492"/>
      <c r="H15" s="1492"/>
      <c r="I15" s="1492"/>
      <c r="J15" s="1492"/>
      <c r="K15" s="1492"/>
      <c r="L15" s="1492"/>
      <c r="M15" s="1492"/>
      <c r="N15" s="1492"/>
    </row>
    <row r="16" spans="1:15" ht="17.25" customHeight="1" x14ac:dyDescent="0.25">
      <c r="A16" s="1493" t="s">
        <v>932</v>
      </c>
      <c r="B16" s="1493"/>
      <c r="C16" s="1493"/>
      <c r="D16" s="1493"/>
      <c r="E16" s="1493"/>
      <c r="F16" s="1493"/>
      <c r="G16" s="1493"/>
      <c r="H16" s="1493"/>
      <c r="I16" s="1493"/>
      <c r="J16" s="1493"/>
      <c r="K16" s="1493"/>
      <c r="L16" s="1493"/>
      <c r="M16" s="1493"/>
      <c r="N16" s="1493"/>
    </row>
    <row r="17" spans="1:15" ht="27" customHeight="1" x14ac:dyDescent="0.2">
      <c r="A17" s="393" t="s">
        <v>933</v>
      </c>
      <c r="B17" s="400">
        <v>2011</v>
      </c>
      <c r="C17" s="400">
        <v>2012</v>
      </c>
      <c r="D17" s="400">
        <v>2013</v>
      </c>
      <c r="E17" s="400">
        <v>2014</v>
      </c>
      <c r="F17" s="400">
        <v>2015</v>
      </c>
      <c r="G17" s="400">
        <v>2016</v>
      </c>
      <c r="H17" s="400">
        <v>2017</v>
      </c>
      <c r="I17" s="400">
        <v>2018</v>
      </c>
      <c r="J17" s="400">
        <v>2019</v>
      </c>
      <c r="K17" s="400">
        <v>2020</v>
      </c>
      <c r="L17" s="400">
        <v>2021</v>
      </c>
      <c r="M17" s="400">
        <v>2022</v>
      </c>
      <c r="N17" s="400">
        <v>2023</v>
      </c>
      <c r="O17" s="400">
        <v>2024</v>
      </c>
    </row>
    <row r="18" spans="1:15" ht="22.9" customHeight="1" x14ac:dyDescent="0.2">
      <c r="A18" s="376" t="s">
        <v>934</v>
      </c>
      <c r="B18" s="651" t="s">
        <v>210</v>
      </c>
      <c r="C18" s="651" t="s">
        <v>210</v>
      </c>
      <c r="D18" s="651" t="s">
        <v>210</v>
      </c>
      <c r="E18" s="651" t="s">
        <v>210</v>
      </c>
      <c r="F18" s="587">
        <v>0.08</v>
      </c>
      <c r="G18" s="651" t="s">
        <v>210</v>
      </c>
      <c r="H18" s="587">
        <v>0.1</v>
      </c>
      <c r="I18" s="651" t="s">
        <v>210</v>
      </c>
      <c r="J18" s="651" t="s">
        <v>210</v>
      </c>
      <c r="K18" s="651" t="s">
        <v>210</v>
      </c>
      <c r="L18" s="651" t="s">
        <v>210</v>
      </c>
      <c r="M18" s="651" t="s">
        <v>210</v>
      </c>
      <c r="N18" s="651">
        <v>0.1</v>
      </c>
      <c r="O18" s="651" t="s">
        <v>210</v>
      </c>
    </row>
    <row r="19" spans="1:15" ht="22.9" customHeight="1" x14ac:dyDescent="0.2">
      <c r="A19" s="376" t="s">
        <v>685</v>
      </c>
      <c r="B19" s="651" t="s">
        <v>210</v>
      </c>
      <c r="C19" s="651" t="s">
        <v>210</v>
      </c>
      <c r="D19" s="651" t="s">
        <v>210</v>
      </c>
      <c r="E19" s="651" t="s">
        <v>210</v>
      </c>
      <c r="F19" s="651" t="s">
        <v>210</v>
      </c>
      <c r="G19" s="587">
        <v>0.1</v>
      </c>
      <c r="H19" s="651" t="s">
        <v>210</v>
      </c>
      <c r="I19" s="651" t="s">
        <v>210</v>
      </c>
      <c r="J19" s="651" t="s">
        <v>210</v>
      </c>
      <c r="K19" s="651" t="s">
        <v>210</v>
      </c>
      <c r="L19" s="651" t="s">
        <v>210</v>
      </c>
      <c r="M19" s="651" t="s">
        <v>210</v>
      </c>
      <c r="N19" s="651" t="s">
        <v>210</v>
      </c>
      <c r="O19" s="651" t="s">
        <v>210</v>
      </c>
    </row>
    <row r="20" spans="1:15" ht="22.9" customHeight="1" x14ac:dyDescent="0.2">
      <c r="A20" s="376" t="s">
        <v>479</v>
      </c>
      <c r="B20" s="651" t="s">
        <v>210</v>
      </c>
      <c r="C20" s="651" t="s">
        <v>210</v>
      </c>
      <c r="D20" s="651" t="s">
        <v>210</v>
      </c>
      <c r="E20" s="651" t="s">
        <v>210</v>
      </c>
      <c r="F20" s="651" t="s">
        <v>210</v>
      </c>
      <c r="G20" s="651" t="s">
        <v>210</v>
      </c>
      <c r="H20" s="651" t="s">
        <v>210</v>
      </c>
      <c r="I20" s="651" t="s">
        <v>210</v>
      </c>
      <c r="J20" s="651" t="s">
        <v>210</v>
      </c>
      <c r="K20" s="651" t="s">
        <v>210</v>
      </c>
      <c r="L20" s="651" t="s">
        <v>210</v>
      </c>
      <c r="M20" s="651" t="s">
        <v>210</v>
      </c>
      <c r="N20" s="651" t="s">
        <v>210</v>
      </c>
      <c r="O20" s="651" t="s">
        <v>210</v>
      </c>
    </row>
    <row r="21" spans="1:15" ht="22.9" customHeight="1" x14ac:dyDescent="0.2">
      <c r="A21" s="376" t="s">
        <v>894</v>
      </c>
      <c r="B21" s="587">
        <v>1.2</v>
      </c>
      <c r="C21" s="587">
        <v>0.9</v>
      </c>
      <c r="D21" s="587">
        <v>0.9</v>
      </c>
      <c r="E21" s="587">
        <v>1.3</v>
      </c>
      <c r="F21" s="587">
        <v>0.9</v>
      </c>
      <c r="G21" s="587">
        <v>1.1000000000000001</v>
      </c>
      <c r="H21" s="587">
        <v>0.7</v>
      </c>
      <c r="I21" s="587">
        <v>0.8</v>
      </c>
      <c r="J21" s="587">
        <v>0.8</v>
      </c>
      <c r="K21" s="587">
        <v>0.5</v>
      </c>
      <c r="L21" s="656">
        <v>1</v>
      </c>
      <c r="M21" s="656">
        <v>1</v>
      </c>
      <c r="N21" s="656">
        <v>0.1</v>
      </c>
      <c r="O21" s="656">
        <v>0.1</v>
      </c>
    </row>
    <row r="22" spans="1:15" ht="22.9" customHeight="1" x14ac:dyDescent="0.2">
      <c r="A22" s="376" t="s">
        <v>935</v>
      </c>
      <c r="B22" s="656">
        <v>2</v>
      </c>
      <c r="C22" s="656">
        <v>3</v>
      </c>
      <c r="D22" s="656">
        <v>2.8</v>
      </c>
      <c r="E22" s="656">
        <v>2.9</v>
      </c>
      <c r="F22" s="656">
        <v>2.2999999999999998</v>
      </c>
      <c r="G22" s="656">
        <v>1.3</v>
      </c>
      <c r="H22" s="587">
        <v>1.7</v>
      </c>
      <c r="I22" s="587">
        <v>1.9</v>
      </c>
      <c r="J22" s="587">
        <v>2.7</v>
      </c>
      <c r="K22" s="656">
        <v>2</v>
      </c>
      <c r="L22" s="656">
        <v>0.6</v>
      </c>
      <c r="M22" s="656">
        <v>2.2000000000000002</v>
      </c>
      <c r="N22" s="656">
        <v>1.7</v>
      </c>
      <c r="O22" s="656">
        <v>1.9</v>
      </c>
    </row>
    <row r="23" spans="1:15" ht="22.9" customHeight="1" x14ac:dyDescent="0.2">
      <c r="A23" s="376" t="s">
        <v>936</v>
      </c>
      <c r="B23" s="651" t="s">
        <v>210</v>
      </c>
      <c r="C23" s="651" t="s">
        <v>210</v>
      </c>
      <c r="D23" s="651" t="s">
        <v>210</v>
      </c>
      <c r="E23" s="651" t="s">
        <v>210</v>
      </c>
      <c r="F23" s="651" t="s">
        <v>210</v>
      </c>
      <c r="G23" s="587">
        <v>0.1</v>
      </c>
      <c r="H23" s="651" t="s">
        <v>210</v>
      </c>
      <c r="I23" s="651" t="s">
        <v>210</v>
      </c>
      <c r="J23" s="651" t="s">
        <v>210</v>
      </c>
      <c r="K23" s="651" t="s">
        <v>210</v>
      </c>
      <c r="L23" s="651" t="s">
        <v>210</v>
      </c>
      <c r="M23" s="651" t="s">
        <v>210</v>
      </c>
      <c r="N23" s="651" t="s">
        <v>210</v>
      </c>
      <c r="O23" s="651" t="s">
        <v>210</v>
      </c>
    </row>
    <row r="24" spans="1:15" ht="31.15" customHeight="1" x14ac:dyDescent="0.2">
      <c r="A24" s="657" t="s">
        <v>937</v>
      </c>
      <c r="B24" s="651" t="s">
        <v>210</v>
      </c>
      <c r="C24" s="587">
        <v>0.7</v>
      </c>
      <c r="D24" s="587">
        <v>0.7</v>
      </c>
      <c r="E24" s="587">
        <v>0.9</v>
      </c>
      <c r="F24" s="587">
        <v>1.1000000000000001</v>
      </c>
      <c r="G24" s="651" t="s">
        <v>210</v>
      </c>
      <c r="H24" s="587">
        <v>0.1</v>
      </c>
      <c r="I24" s="651" t="s">
        <v>210</v>
      </c>
      <c r="J24" s="651" t="s">
        <v>210</v>
      </c>
      <c r="K24" s="651" t="s">
        <v>210</v>
      </c>
      <c r="L24" s="651" t="s">
        <v>210</v>
      </c>
      <c r="M24" s="651" t="s">
        <v>210</v>
      </c>
      <c r="N24" s="651">
        <v>0.2</v>
      </c>
      <c r="O24" s="651" t="s">
        <v>210</v>
      </c>
    </row>
    <row r="25" spans="1:15" ht="22.9" customHeight="1" x14ac:dyDescent="0.2">
      <c r="A25" s="657" t="s">
        <v>887</v>
      </c>
      <c r="B25" s="651" t="s">
        <v>210</v>
      </c>
      <c r="C25" s="651" t="s">
        <v>210</v>
      </c>
      <c r="D25" s="651" t="s">
        <v>210</v>
      </c>
      <c r="E25" s="587">
        <v>0.1</v>
      </c>
      <c r="F25" s="651" t="s">
        <v>210</v>
      </c>
      <c r="G25" s="651" t="s">
        <v>210</v>
      </c>
      <c r="H25" s="651" t="s">
        <v>210</v>
      </c>
      <c r="I25" s="658">
        <v>0.1</v>
      </c>
      <c r="J25" s="651" t="s">
        <v>210</v>
      </c>
      <c r="K25" s="651" t="s">
        <v>210</v>
      </c>
      <c r="L25" s="651" t="s">
        <v>210</v>
      </c>
      <c r="M25" s="651" t="s">
        <v>210</v>
      </c>
      <c r="N25" s="651" t="s">
        <v>210</v>
      </c>
      <c r="O25" s="651" t="s">
        <v>210</v>
      </c>
    </row>
    <row r="26" spans="1:15" ht="22.9" customHeight="1" x14ac:dyDescent="0.2">
      <c r="A26" s="657" t="s">
        <v>884</v>
      </c>
      <c r="B26" s="651" t="s">
        <v>210</v>
      </c>
      <c r="C26" s="651" t="s">
        <v>210</v>
      </c>
      <c r="D26" s="651" t="s">
        <v>210</v>
      </c>
      <c r="E26" s="651" t="s">
        <v>210</v>
      </c>
      <c r="F26" s="651" t="s">
        <v>210</v>
      </c>
      <c r="G26" s="651" t="s">
        <v>210</v>
      </c>
      <c r="H26" s="651" t="s">
        <v>210</v>
      </c>
      <c r="I26" s="651" t="s">
        <v>210</v>
      </c>
      <c r="J26" s="587">
        <v>0.1</v>
      </c>
      <c r="K26" s="651" t="s">
        <v>210</v>
      </c>
      <c r="L26" s="651" t="s">
        <v>210</v>
      </c>
      <c r="M26" s="651" t="s">
        <v>210</v>
      </c>
      <c r="N26" s="651" t="s">
        <v>210</v>
      </c>
      <c r="O26" s="651" t="s">
        <v>210</v>
      </c>
    </row>
    <row r="27" spans="1:15" ht="22.9" customHeight="1" x14ac:dyDescent="0.2">
      <c r="A27" s="659" t="s">
        <v>731</v>
      </c>
      <c r="B27" s="651" t="s">
        <v>210</v>
      </c>
      <c r="C27" s="651" t="s">
        <v>210</v>
      </c>
      <c r="D27" s="651" t="s">
        <v>210</v>
      </c>
      <c r="E27" s="651" t="s">
        <v>210</v>
      </c>
      <c r="F27" s="651" t="s">
        <v>210</v>
      </c>
      <c r="G27" s="651" t="s">
        <v>210</v>
      </c>
      <c r="H27" s="651" t="s">
        <v>210</v>
      </c>
      <c r="I27" s="651" t="s">
        <v>210</v>
      </c>
      <c r="J27" s="651" t="s">
        <v>210</v>
      </c>
      <c r="K27" s="587">
        <v>0.1</v>
      </c>
      <c r="L27" s="651" t="s">
        <v>210</v>
      </c>
      <c r="M27" s="651" t="s">
        <v>210</v>
      </c>
      <c r="N27" s="651" t="s">
        <v>210</v>
      </c>
      <c r="O27" s="651" t="s">
        <v>210</v>
      </c>
    </row>
    <row r="28" spans="1:15" ht="34.15" customHeight="1" x14ac:dyDescent="0.25">
      <c r="A28" s="1573" t="s">
        <v>949</v>
      </c>
      <c r="B28" s="1573"/>
      <c r="C28" s="1573"/>
      <c r="D28" s="1573"/>
      <c r="E28" s="1573"/>
      <c r="F28" s="1573"/>
      <c r="G28" s="1573"/>
      <c r="H28" s="1573"/>
      <c r="I28" s="1573"/>
      <c r="J28" s="1573"/>
      <c r="K28" s="1573"/>
      <c r="L28" s="1573"/>
      <c r="M28" s="1573"/>
      <c r="N28" s="1573"/>
    </row>
    <row r="29" spans="1:15" ht="26.45" customHeight="1" x14ac:dyDescent="0.2">
      <c r="A29" s="1364" t="s">
        <v>932</v>
      </c>
      <c r="B29" s="1364"/>
      <c r="C29" s="1364"/>
      <c r="D29" s="1364"/>
      <c r="E29" s="1364"/>
      <c r="F29" s="1364"/>
      <c r="G29" s="1364"/>
      <c r="H29" s="1364"/>
      <c r="I29" s="1364"/>
      <c r="J29" s="1364"/>
      <c r="K29" s="1364"/>
      <c r="L29" s="1364"/>
      <c r="M29" s="1364"/>
      <c r="N29" s="1364"/>
    </row>
    <row r="30" spans="1:15" ht="24.6" customHeight="1" x14ac:dyDescent="0.2">
      <c r="A30" s="393" t="s">
        <v>950</v>
      </c>
      <c r="B30" s="400">
        <v>2011</v>
      </c>
      <c r="C30" s="400">
        <v>2012</v>
      </c>
      <c r="D30" s="400">
        <v>2013</v>
      </c>
      <c r="E30" s="400">
        <v>2014</v>
      </c>
      <c r="F30" s="400">
        <v>2015</v>
      </c>
      <c r="G30" s="400">
        <v>2016</v>
      </c>
      <c r="H30" s="400">
        <v>2017</v>
      </c>
      <c r="I30" s="400">
        <v>2018</v>
      </c>
      <c r="J30" s="400">
        <v>2019</v>
      </c>
      <c r="K30" s="400">
        <v>2020</v>
      </c>
      <c r="L30" s="400">
        <v>2021</v>
      </c>
      <c r="M30" s="400">
        <v>2022</v>
      </c>
      <c r="N30" s="400">
        <v>2023</v>
      </c>
      <c r="O30" s="400">
        <v>2024</v>
      </c>
    </row>
    <row r="31" spans="1:15" ht="29.45" customHeight="1" x14ac:dyDescent="0.2">
      <c r="A31" s="660" t="s">
        <v>951</v>
      </c>
      <c r="B31" s="656">
        <v>14</v>
      </c>
      <c r="C31" s="656">
        <v>20.9</v>
      </c>
      <c r="D31" s="656">
        <v>16.2</v>
      </c>
      <c r="E31" s="656">
        <v>26.5</v>
      </c>
      <c r="F31" s="656">
        <v>29.3</v>
      </c>
      <c r="G31" s="656">
        <v>27.3</v>
      </c>
      <c r="H31" s="656">
        <v>24</v>
      </c>
      <c r="I31" s="656" t="s">
        <v>952</v>
      </c>
      <c r="J31" s="661">
        <v>21.8</v>
      </c>
      <c r="K31" s="661">
        <v>22.2</v>
      </c>
      <c r="L31" s="661">
        <v>29.7</v>
      </c>
      <c r="M31" s="661">
        <v>26.7</v>
      </c>
      <c r="N31" s="661">
        <v>19.2</v>
      </c>
      <c r="O31" s="661">
        <v>25</v>
      </c>
    </row>
    <row r="32" spans="1:15" ht="29.45" customHeight="1" x14ac:dyDescent="0.2">
      <c r="A32" s="660" t="s">
        <v>953</v>
      </c>
      <c r="B32" s="656">
        <v>10</v>
      </c>
      <c r="C32" s="656">
        <v>6</v>
      </c>
      <c r="D32" s="656">
        <v>8.1</v>
      </c>
      <c r="E32" s="656">
        <v>13.2</v>
      </c>
      <c r="F32" s="656">
        <v>9.3000000000000007</v>
      </c>
      <c r="G32" s="656">
        <v>9.1</v>
      </c>
      <c r="H32" s="656">
        <v>6</v>
      </c>
      <c r="I32" s="656" t="s">
        <v>954</v>
      </c>
      <c r="J32" s="661">
        <v>9.1</v>
      </c>
      <c r="K32" s="661">
        <v>5.6</v>
      </c>
      <c r="L32" s="661">
        <v>18.899999999999999</v>
      </c>
      <c r="M32" s="661">
        <v>6.7</v>
      </c>
      <c r="N32" s="661">
        <v>7.7</v>
      </c>
      <c r="O32" s="661">
        <v>14.3</v>
      </c>
    </row>
    <row r="33" spans="1:15" ht="29.45" customHeight="1" x14ac:dyDescent="0.2">
      <c r="A33" s="660" t="s">
        <v>955</v>
      </c>
      <c r="B33" s="656">
        <v>4</v>
      </c>
      <c r="C33" s="656">
        <v>4.5</v>
      </c>
      <c r="D33" s="656">
        <v>8.1</v>
      </c>
      <c r="E33" s="656">
        <v>7.1</v>
      </c>
      <c r="F33" s="656">
        <v>6.7</v>
      </c>
      <c r="G33" s="656">
        <v>7.3</v>
      </c>
      <c r="H33" s="656">
        <v>14</v>
      </c>
      <c r="I33" s="656" t="s">
        <v>956</v>
      </c>
      <c r="J33" s="661">
        <v>9.1</v>
      </c>
      <c r="K33" s="661">
        <v>2.8</v>
      </c>
      <c r="L33" s="661">
        <v>13.5</v>
      </c>
      <c r="M33" s="661">
        <v>6.7</v>
      </c>
      <c r="N33" s="661">
        <v>7.7</v>
      </c>
      <c r="O33" s="661">
        <v>7.1</v>
      </c>
    </row>
  </sheetData>
  <mergeCells count="8">
    <mergeCell ref="A16:N16"/>
    <mergeCell ref="A28:N28"/>
    <mergeCell ref="A29:N29"/>
    <mergeCell ref="A1:N1"/>
    <mergeCell ref="A2:N2"/>
    <mergeCell ref="A3:N3"/>
    <mergeCell ref="A14:N14"/>
    <mergeCell ref="A15:N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35"/>
  <sheetViews>
    <sheetView zoomScaleNormal="100" workbookViewId="0">
      <selection sqref="A1:C1"/>
    </sheetView>
  </sheetViews>
  <sheetFormatPr defaultColWidth="8.85546875" defaultRowHeight="12.75" x14ac:dyDescent="0.2"/>
  <cols>
    <col min="1" max="1" width="64.28515625" style="87" customWidth="1"/>
    <col min="2" max="2" width="13.28515625" style="87" customWidth="1"/>
    <col min="3" max="3" width="11.28515625" style="87" customWidth="1"/>
    <col min="4" max="16384" width="8.85546875" style="87"/>
  </cols>
  <sheetData>
    <row r="1" spans="1:3" ht="19.149999999999999" customHeight="1" x14ac:dyDescent="0.2">
      <c r="A1" s="1352" t="s">
        <v>957</v>
      </c>
      <c r="B1" s="1352"/>
      <c r="C1" s="1352"/>
    </row>
    <row r="2" spans="1:3" ht="15.75" x14ac:dyDescent="0.2">
      <c r="A2" s="426" t="s">
        <v>812</v>
      </c>
      <c r="B2" s="359">
        <v>2023</v>
      </c>
      <c r="C2" s="359">
        <v>2024</v>
      </c>
    </row>
    <row r="3" spans="1:3" ht="22.15" customHeight="1" x14ac:dyDescent="0.2">
      <c r="A3" s="431" t="s">
        <v>958</v>
      </c>
      <c r="B3" s="207">
        <v>265</v>
      </c>
      <c r="C3" s="207">
        <v>263.25</v>
      </c>
    </row>
    <row r="4" spans="1:3" ht="22.15" customHeight="1" x14ac:dyDescent="0.2">
      <c r="A4" s="431" t="s">
        <v>959</v>
      </c>
      <c r="B4" s="207">
        <v>240.75</v>
      </c>
      <c r="C4" s="207">
        <v>238</v>
      </c>
    </row>
    <row r="5" spans="1:3" ht="31.5" x14ac:dyDescent="0.2">
      <c r="A5" s="431" t="s">
        <v>960</v>
      </c>
      <c r="B5" s="426">
        <v>206</v>
      </c>
      <c r="C5" s="426">
        <v>203</v>
      </c>
    </row>
    <row r="6" spans="1:3" ht="31.5" x14ac:dyDescent="0.2">
      <c r="A6" s="431" t="s">
        <v>961</v>
      </c>
      <c r="B6" s="426">
        <v>3.8</v>
      </c>
      <c r="C6" s="426">
        <v>3.7</v>
      </c>
    </row>
    <row r="7" spans="1:3" ht="22.15" customHeight="1" x14ac:dyDescent="0.2">
      <c r="A7" s="431" t="s">
        <v>962</v>
      </c>
      <c r="B7" s="426">
        <v>173</v>
      </c>
      <c r="C7" s="426">
        <v>173</v>
      </c>
    </row>
    <row r="8" spans="1:3" ht="31.15" customHeight="1" x14ac:dyDescent="0.2">
      <c r="A8" s="208" t="s">
        <v>963</v>
      </c>
      <c r="B8" s="1191"/>
      <c r="C8" s="1191"/>
    </row>
    <row r="9" spans="1:3" ht="22.15" customHeight="1" x14ac:dyDescent="0.2">
      <c r="A9" s="209" t="s">
        <v>64</v>
      </c>
      <c r="B9" s="426">
        <v>7.16</v>
      </c>
      <c r="C9" s="426">
        <v>7.16</v>
      </c>
    </row>
    <row r="10" spans="1:3" ht="22.15" customHeight="1" x14ac:dyDescent="0.2">
      <c r="A10" s="209" t="s">
        <v>964</v>
      </c>
      <c r="B10" s="426">
        <v>6.9</v>
      </c>
      <c r="C10" s="426">
        <v>6.54</v>
      </c>
    </row>
    <row r="11" spans="1:3" ht="22.15" customHeight="1" x14ac:dyDescent="0.2">
      <c r="A11" s="209" t="s">
        <v>146</v>
      </c>
      <c r="B11" s="426">
        <v>7.7</v>
      </c>
      <c r="C11" s="426">
        <v>7.39</v>
      </c>
    </row>
    <row r="12" spans="1:3" ht="22.15" customHeight="1" x14ac:dyDescent="0.2">
      <c r="A12" s="431" t="s">
        <v>843</v>
      </c>
      <c r="B12" s="210">
        <v>6.1</v>
      </c>
      <c r="C12" s="210">
        <v>5.8</v>
      </c>
    </row>
    <row r="13" spans="1:3" ht="22.15" customHeight="1" x14ac:dyDescent="0.2">
      <c r="A13" s="431" t="s">
        <v>844</v>
      </c>
      <c r="B13" s="210">
        <v>237.5</v>
      </c>
      <c r="C13" s="210">
        <v>253.7</v>
      </c>
    </row>
    <row r="14" spans="1:3" ht="22.15" customHeight="1" x14ac:dyDescent="0.2">
      <c r="A14" s="431" t="s">
        <v>965</v>
      </c>
      <c r="B14" s="426">
        <v>143</v>
      </c>
      <c r="C14" s="426">
        <v>141</v>
      </c>
    </row>
    <row r="15" spans="1:3" ht="31.5" x14ac:dyDescent="0.2">
      <c r="A15" s="208" t="s">
        <v>966</v>
      </c>
      <c r="B15" s="426"/>
      <c r="C15" s="426"/>
    </row>
    <row r="16" spans="1:3" ht="22.15" customHeight="1" x14ac:dyDescent="0.2">
      <c r="A16" s="209" t="s">
        <v>64</v>
      </c>
      <c r="B16" s="596">
        <v>5.91</v>
      </c>
      <c r="C16" s="596">
        <v>5.84</v>
      </c>
    </row>
    <row r="17" spans="1:3" ht="22.15" customHeight="1" x14ac:dyDescent="0.2">
      <c r="A17" s="209" t="s">
        <v>964</v>
      </c>
      <c r="B17" s="426">
        <v>5.44</v>
      </c>
      <c r="C17" s="426">
        <v>5.31</v>
      </c>
    </row>
    <row r="18" spans="1:3" ht="22.15" customHeight="1" x14ac:dyDescent="0.2">
      <c r="A18" s="209" t="s">
        <v>146</v>
      </c>
      <c r="B18" s="426">
        <v>6.58</v>
      </c>
      <c r="C18" s="426">
        <v>6.33</v>
      </c>
    </row>
    <row r="19" spans="1:3" ht="22.15" customHeight="1" x14ac:dyDescent="0.2">
      <c r="A19" s="431" t="s">
        <v>843</v>
      </c>
      <c r="B19" s="601">
        <v>8.3000000000000007</v>
      </c>
      <c r="C19" s="601">
        <v>7.6</v>
      </c>
    </row>
    <row r="20" spans="1:3" ht="22.15" customHeight="1" x14ac:dyDescent="0.2">
      <c r="A20" s="431" t="s">
        <v>844</v>
      </c>
      <c r="B20" s="210">
        <v>311.10000000000002</v>
      </c>
      <c r="C20" s="210">
        <v>269.39999999999998</v>
      </c>
    </row>
    <row r="21" spans="1:3" ht="22.15" customHeight="1" x14ac:dyDescent="0.2">
      <c r="A21" s="431" t="s">
        <v>967</v>
      </c>
      <c r="B21" s="211">
        <v>45.3</v>
      </c>
      <c r="C21" s="211">
        <v>44.9</v>
      </c>
    </row>
    <row r="22" spans="1:3" ht="22.15" customHeight="1" x14ac:dyDescent="0.2">
      <c r="A22" s="431" t="s">
        <v>968</v>
      </c>
      <c r="B22" s="426">
        <v>231</v>
      </c>
      <c r="C22" s="426">
        <v>231</v>
      </c>
    </row>
    <row r="23" spans="1:3" ht="22.15" customHeight="1" x14ac:dyDescent="0.2">
      <c r="A23" s="208" t="s">
        <v>969</v>
      </c>
      <c r="B23" s="426"/>
      <c r="C23" s="426"/>
    </row>
    <row r="24" spans="1:3" ht="22.15" customHeight="1" x14ac:dyDescent="0.2">
      <c r="A24" s="209" t="s">
        <v>64</v>
      </c>
      <c r="B24" s="426">
        <v>4.24</v>
      </c>
      <c r="C24" s="426">
        <v>4.2300000000000004</v>
      </c>
    </row>
    <row r="25" spans="1:3" ht="22.15" customHeight="1" x14ac:dyDescent="0.2">
      <c r="A25" s="209" t="s">
        <v>964</v>
      </c>
      <c r="B25" s="212" t="s">
        <v>1795</v>
      </c>
      <c r="C25" s="212" t="s">
        <v>1919</v>
      </c>
    </row>
    <row r="26" spans="1:3" ht="22.15" customHeight="1" x14ac:dyDescent="0.2">
      <c r="A26" s="209" t="s">
        <v>146</v>
      </c>
      <c r="B26" s="212" t="s">
        <v>1796</v>
      </c>
      <c r="C26" s="212" t="s">
        <v>1918</v>
      </c>
    </row>
    <row r="27" spans="1:3" ht="22.15" customHeight="1" x14ac:dyDescent="0.2">
      <c r="A27" s="431" t="s">
        <v>843</v>
      </c>
      <c r="B27" s="426">
        <v>6.6</v>
      </c>
      <c r="C27" s="426">
        <v>6.3</v>
      </c>
    </row>
    <row r="28" spans="1:3" ht="22.15" customHeight="1" x14ac:dyDescent="0.2">
      <c r="A28" s="431" t="s">
        <v>844</v>
      </c>
      <c r="B28" s="210">
        <v>305.2</v>
      </c>
      <c r="C28" s="210">
        <v>313.2</v>
      </c>
    </row>
    <row r="29" spans="1:3" ht="22.15" customHeight="1" x14ac:dyDescent="0.2">
      <c r="A29" s="431" t="s">
        <v>1626</v>
      </c>
      <c r="B29" s="211">
        <v>5.0999999999999996</v>
      </c>
      <c r="C29" s="211">
        <v>5.2</v>
      </c>
    </row>
    <row r="30" spans="1:3" ht="22.15" customHeight="1" x14ac:dyDescent="0.2">
      <c r="A30" s="431" t="s">
        <v>970</v>
      </c>
      <c r="B30" s="211">
        <v>0.85</v>
      </c>
      <c r="C30" s="211">
        <v>0.89</v>
      </c>
    </row>
    <row r="31" spans="1:3" ht="22.15" customHeight="1" x14ac:dyDescent="0.2">
      <c r="A31" s="431" t="s">
        <v>971</v>
      </c>
      <c r="B31" s="213">
        <v>463817</v>
      </c>
      <c r="C31" s="213">
        <v>484449</v>
      </c>
    </row>
    <row r="32" spans="1:3" ht="22.15" customHeight="1" x14ac:dyDescent="0.2">
      <c r="A32" s="431" t="s">
        <v>972</v>
      </c>
      <c r="B32" s="426">
        <v>47</v>
      </c>
      <c r="C32" s="426">
        <v>47</v>
      </c>
    </row>
    <row r="33" spans="1:3" ht="22.15" customHeight="1" x14ac:dyDescent="0.2">
      <c r="A33" s="431" t="s">
        <v>843</v>
      </c>
      <c r="B33" s="601">
        <v>10</v>
      </c>
      <c r="C33" s="601">
        <v>8.5</v>
      </c>
    </row>
    <row r="34" spans="1:3" ht="22.15" customHeight="1" x14ac:dyDescent="0.2">
      <c r="A34" s="431" t="s">
        <v>844</v>
      </c>
      <c r="B34" s="426">
        <v>281.2</v>
      </c>
      <c r="C34" s="426">
        <v>310.7</v>
      </c>
    </row>
    <row r="35" spans="1:3" ht="22.15" customHeight="1" x14ac:dyDescent="0.2">
      <c r="A35" s="431" t="s">
        <v>973</v>
      </c>
      <c r="B35" s="426">
        <v>18</v>
      </c>
      <c r="C35" s="426">
        <v>17</v>
      </c>
    </row>
  </sheetData>
  <mergeCells count="1">
    <mergeCell ref="A1:C1"/>
  </mergeCells>
  <printOptions horizontalCentered="1"/>
  <pageMargins left="0.39370078740157483" right="0.39370078740157483" top="0.39370078740157483" bottom="0.78740157480314965" header="0" footer="0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"/>
  <sheetViews>
    <sheetView zoomScaleNormal="100" workbookViewId="0">
      <selection activeCell="A14" sqref="A14:D14"/>
    </sheetView>
  </sheetViews>
  <sheetFormatPr defaultRowHeight="12.75" x14ac:dyDescent="0.2"/>
  <cols>
    <col min="1" max="1" width="17.5703125" customWidth="1"/>
    <col min="4" max="4" width="31.7109375" customWidth="1"/>
    <col min="5" max="5" width="9.28515625" customWidth="1"/>
  </cols>
  <sheetData>
    <row r="1" spans="1:6" ht="38.450000000000003" customHeight="1" x14ac:dyDescent="0.2">
      <c r="A1" s="1341" t="s">
        <v>1835</v>
      </c>
      <c r="B1" s="1341"/>
      <c r="C1" s="1341"/>
      <c r="D1" s="1341"/>
      <c r="E1" s="1341"/>
      <c r="F1" s="1341"/>
    </row>
    <row r="2" spans="1:6" ht="13.15" customHeight="1" x14ac:dyDescent="0.2">
      <c r="A2" s="1576" t="s">
        <v>551</v>
      </c>
      <c r="B2" s="1577"/>
      <c r="C2" s="1577"/>
      <c r="D2" s="1578"/>
      <c r="E2" s="214">
        <v>2023</v>
      </c>
      <c r="F2" s="214">
        <v>2024</v>
      </c>
    </row>
    <row r="3" spans="1:6" ht="36.6" customHeight="1" x14ac:dyDescent="0.2">
      <c r="A3" s="1579" t="s">
        <v>974</v>
      </c>
      <c r="B3" s="1579"/>
      <c r="C3" s="1579"/>
      <c r="D3" s="1579"/>
      <c r="E3" s="662">
        <v>7435</v>
      </c>
      <c r="F3" s="662">
        <v>7488</v>
      </c>
    </row>
    <row r="4" spans="1:6" ht="36.6" customHeight="1" x14ac:dyDescent="0.2">
      <c r="A4" s="1580" t="s">
        <v>975</v>
      </c>
      <c r="B4" s="1580"/>
      <c r="C4" s="1580"/>
      <c r="D4" s="1580"/>
      <c r="E4" s="663">
        <v>1657</v>
      </c>
      <c r="F4" s="663">
        <v>2045</v>
      </c>
    </row>
    <row r="5" spans="1:6" ht="36.6" customHeight="1" x14ac:dyDescent="0.2">
      <c r="A5" s="1579" t="s">
        <v>976</v>
      </c>
      <c r="B5" s="1579"/>
      <c r="C5" s="1579"/>
      <c r="D5" s="1579"/>
      <c r="E5" s="662">
        <v>22.3</v>
      </c>
      <c r="F5" s="662">
        <v>27.3</v>
      </c>
    </row>
    <row r="6" spans="1:6" ht="36.6" customHeight="1" x14ac:dyDescent="0.2">
      <c r="A6" s="1580" t="s">
        <v>977</v>
      </c>
      <c r="B6" s="1580"/>
      <c r="C6" s="1580"/>
      <c r="D6" s="1580"/>
      <c r="E6" s="663">
        <v>2595</v>
      </c>
      <c r="F6" s="663">
        <v>2445</v>
      </c>
    </row>
    <row r="7" spans="1:6" ht="36.6" customHeight="1" x14ac:dyDescent="0.2">
      <c r="A7" s="1581" t="s">
        <v>978</v>
      </c>
      <c r="B7" s="1582"/>
      <c r="C7" s="1582"/>
      <c r="D7" s="1583"/>
      <c r="E7" s="664">
        <v>349</v>
      </c>
      <c r="F7" s="664">
        <v>326.5</v>
      </c>
    </row>
    <row r="8" spans="1:6" ht="36.6" customHeight="1" x14ac:dyDescent="0.2">
      <c r="A8" s="1584" t="s">
        <v>979</v>
      </c>
      <c r="B8" s="1584"/>
      <c r="C8" s="1584"/>
      <c r="D8" s="1584"/>
      <c r="E8" s="663">
        <v>7624</v>
      </c>
      <c r="F8" s="663">
        <v>8390</v>
      </c>
    </row>
    <row r="9" spans="1:6" ht="52.9" customHeight="1" x14ac:dyDescent="0.2">
      <c r="A9" s="1585" t="s">
        <v>980</v>
      </c>
      <c r="B9" s="1586"/>
      <c r="C9" s="1586"/>
      <c r="D9" s="1587"/>
      <c r="E9" s="663">
        <v>6195</v>
      </c>
      <c r="F9" s="663">
        <v>6250</v>
      </c>
    </row>
    <row r="10" spans="1:6" ht="36.6" customHeight="1" x14ac:dyDescent="0.2">
      <c r="A10" s="1588" t="s">
        <v>981</v>
      </c>
      <c r="B10" s="1589"/>
      <c r="C10" s="1589"/>
      <c r="D10" s="1590"/>
      <c r="E10" s="662">
        <v>1.2</v>
      </c>
      <c r="F10" s="662">
        <v>1.3</v>
      </c>
    </row>
    <row r="11" spans="1:6" ht="36.6" customHeight="1" x14ac:dyDescent="0.2">
      <c r="A11" s="1591" t="s">
        <v>982</v>
      </c>
      <c r="B11" s="1592"/>
      <c r="C11" s="1592"/>
      <c r="D11" s="1593"/>
      <c r="E11" s="663">
        <v>5651</v>
      </c>
      <c r="F11" s="663">
        <v>9604</v>
      </c>
    </row>
    <row r="12" spans="1:6" ht="52.15" customHeight="1" x14ac:dyDescent="0.2">
      <c r="A12" s="1575" t="s">
        <v>983</v>
      </c>
      <c r="B12" s="1575"/>
      <c r="C12" s="1575"/>
      <c r="D12" s="1575"/>
      <c r="E12" s="663">
        <v>5778</v>
      </c>
      <c r="F12" s="663">
        <v>5460</v>
      </c>
    </row>
    <row r="13" spans="1:6" ht="36.6" customHeight="1" x14ac:dyDescent="0.2">
      <c r="A13" s="1588" t="s">
        <v>984</v>
      </c>
      <c r="B13" s="1589"/>
      <c r="C13" s="1589"/>
      <c r="D13" s="1590"/>
      <c r="E13" s="664">
        <v>0.9</v>
      </c>
      <c r="F13" s="664">
        <v>1.7</v>
      </c>
    </row>
    <row r="14" spans="1:6" ht="36.6" customHeight="1" x14ac:dyDescent="0.2">
      <c r="A14" s="1575" t="s">
        <v>985</v>
      </c>
      <c r="B14" s="1575"/>
      <c r="C14" s="1575"/>
      <c r="D14" s="1575"/>
      <c r="E14" s="663">
        <v>6806</v>
      </c>
      <c r="F14" s="663">
        <v>5940</v>
      </c>
    </row>
    <row r="15" spans="1:6" ht="36.6" customHeight="1" x14ac:dyDescent="0.2">
      <c r="A15" s="1584" t="s">
        <v>986</v>
      </c>
      <c r="B15" s="1584"/>
      <c r="C15" s="1584"/>
      <c r="D15" s="1584"/>
      <c r="E15" s="663">
        <v>6972</v>
      </c>
      <c r="F15" s="663">
        <v>6138</v>
      </c>
    </row>
    <row r="16" spans="1:6" ht="36.6" customHeight="1" x14ac:dyDescent="0.2">
      <c r="A16" s="1595" t="s">
        <v>987</v>
      </c>
      <c r="B16" s="1596"/>
      <c r="C16" s="1596"/>
      <c r="D16" s="1597"/>
      <c r="E16" s="662">
        <v>97.6</v>
      </c>
      <c r="F16" s="662">
        <v>96.8</v>
      </c>
    </row>
    <row r="17" spans="1:6" ht="29.45" customHeight="1" x14ac:dyDescent="0.2">
      <c r="A17" s="1575" t="s">
        <v>988</v>
      </c>
      <c r="B17" s="1575"/>
      <c r="C17" s="1575"/>
      <c r="D17" s="1575"/>
      <c r="E17" s="663">
        <v>428</v>
      </c>
      <c r="F17" s="663">
        <v>421</v>
      </c>
    </row>
    <row r="18" spans="1:6" ht="29.45" customHeight="1" x14ac:dyDescent="0.2">
      <c r="A18" s="1585" t="s">
        <v>989</v>
      </c>
      <c r="B18" s="1586"/>
      <c r="C18" s="1586"/>
      <c r="D18" s="1587"/>
      <c r="E18" s="663">
        <v>398</v>
      </c>
      <c r="F18" s="663">
        <v>397</v>
      </c>
    </row>
    <row r="19" spans="1:6" ht="29.45" customHeight="1" x14ac:dyDescent="0.2">
      <c r="A19" s="1585" t="s">
        <v>990</v>
      </c>
      <c r="B19" s="1586"/>
      <c r="C19" s="1586"/>
      <c r="D19" s="1587"/>
      <c r="E19" s="665">
        <v>56.8</v>
      </c>
      <c r="F19" s="665">
        <v>55.8</v>
      </c>
    </row>
    <row r="20" spans="1:6" ht="36.6" customHeight="1" x14ac:dyDescent="0.2">
      <c r="A20" s="1594" t="s">
        <v>991</v>
      </c>
      <c r="B20" s="1594"/>
      <c r="C20" s="1594"/>
      <c r="D20" s="1594"/>
      <c r="E20" s="662">
        <v>92.9</v>
      </c>
      <c r="F20" s="662">
        <v>94.3</v>
      </c>
    </row>
    <row r="21" spans="1:6" ht="36.6" customHeight="1" x14ac:dyDescent="0.2">
      <c r="A21" s="1585" t="s">
        <v>992</v>
      </c>
      <c r="B21" s="1586"/>
      <c r="C21" s="1586"/>
      <c r="D21" s="1587"/>
      <c r="E21" s="663">
        <v>2120</v>
      </c>
      <c r="F21" s="663">
        <v>2204</v>
      </c>
    </row>
    <row r="22" spans="1:6" ht="36.6" customHeight="1" x14ac:dyDescent="0.2">
      <c r="A22" s="1588" t="s">
        <v>993</v>
      </c>
      <c r="B22" s="1589"/>
      <c r="C22" s="1589"/>
      <c r="D22" s="1590"/>
      <c r="E22" s="662">
        <v>28.1</v>
      </c>
      <c r="F22" s="662">
        <v>29.4</v>
      </c>
    </row>
  </sheetData>
  <mergeCells count="22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2:D12"/>
    <mergeCell ref="A1:F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rintOptions horizontalCentered="1"/>
  <pageMargins left="0.39370078740157483" right="0.39370078740157483" top="0.39370078740157483" bottom="0.78740157480314965" header="0" footer="0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0"/>
  <sheetViews>
    <sheetView topLeftCell="A13" zoomScaleNormal="100" workbookViewId="0">
      <selection activeCell="A10" sqref="A10:E10"/>
    </sheetView>
  </sheetViews>
  <sheetFormatPr defaultRowHeight="12.75" x14ac:dyDescent="0.2"/>
  <cols>
    <col min="1" max="1" width="48.5703125" customWidth="1"/>
    <col min="2" max="5" width="10.7109375" customWidth="1"/>
  </cols>
  <sheetData>
    <row r="1" spans="1:5" ht="15" x14ac:dyDescent="0.25">
      <c r="A1" s="1212" t="s">
        <v>994</v>
      </c>
      <c r="B1" s="1212"/>
      <c r="C1" s="1212"/>
      <c r="D1" s="1212"/>
      <c r="E1" s="1212"/>
    </row>
    <row r="2" spans="1:5" ht="15.75" customHeight="1" x14ac:dyDescent="0.25">
      <c r="A2" s="1600" t="s">
        <v>1617</v>
      </c>
      <c r="B2" s="1600"/>
      <c r="C2" s="1600"/>
      <c r="D2" s="1600"/>
      <c r="E2" s="1600"/>
    </row>
    <row r="3" spans="1:5" s="46" customFormat="1" ht="33" customHeight="1" x14ac:dyDescent="0.2">
      <c r="A3" s="1245" t="s">
        <v>995</v>
      </c>
      <c r="B3" s="1245">
        <v>2023</v>
      </c>
      <c r="C3" s="1245"/>
      <c r="D3" s="1245">
        <v>2024</v>
      </c>
      <c r="E3" s="1245"/>
    </row>
    <row r="4" spans="1:5" s="46" customFormat="1" ht="33" customHeight="1" x14ac:dyDescent="0.2">
      <c r="A4" s="1245"/>
      <c r="B4" s="897" t="s">
        <v>613</v>
      </c>
      <c r="C4" s="896" t="s">
        <v>850</v>
      </c>
      <c r="D4" s="395" t="s">
        <v>613</v>
      </c>
      <c r="E4" s="398" t="s">
        <v>850</v>
      </c>
    </row>
    <row r="5" spans="1:5" ht="27.6" customHeight="1" x14ac:dyDescent="0.2">
      <c r="A5" s="627" t="s">
        <v>996</v>
      </c>
      <c r="B5" s="666">
        <v>7224</v>
      </c>
      <c r="C5" s="656">
        <v>100</v>
      </c>
      <c r="D5" s="666">
        <v>6391</v>
      </c>
      <c r="E5" s="656">
        <v>100</v>
      </c>
    </row>
    <row r="6" spans="1:5" ht="27.6" customHeight="1" x14ac:dyDescent="0.2">
      <c r="A6" s="627" t="s">
        <v>997</v>
      </c>
      <c r="B6" s="666">
        <v>6656</v>
      </c>
      <c r="C6" s="656">
        <v>92.1</v>
      </c>
      <c r="D6" s="666">
        <v>5949</v>
      </c>
      <c r="E6" s="656">
        <v>93.1</v>
      </c>
    </row>
    <row r="7" spans="1:5" ht="27.6" customHeight="1" x14ac:dyDescent="0.2">
      <c r="A7" s="627" t="s">
        <v>998</v>
      </c>
      <c r="B7" s="666">
        <v>299</v>
      </c>
      <c r="C7" s="656">
        <v>4.0999999999999996</v>
      </c>
      <c r="D7" s="666">
        <v>206</v>
      </c>
      <c r="E7" s="656">
        <v>3.2</v>
      </c>
    </row>
    <row r="8" spans="1:5" ht="27.6" customHeight="1" x14ac:dyDescent="0.2">
      <c r="A8" s="627" t="s">
        <v>999</v>
      </c>
      <c r="B8" s="666">
        <v>269</v>
      </c>
      <c r="C8" s="656">
        <v>3.7</v>
      </c>
      <c r="D8" s="666">
        <v>236</v>
      </c>
      <c r="E8" s="656">
        <v>3.7</v>
      </c>
    </row>
    <row r="9" spans="1:5" ht="27.6" customHeight="1" x14ac:dyDescent="0.2">
      <c r="A9" s="627" t="s">
        <v>1000</v>
      </c>
      <c r="B9" s="656" t="s">
        <v>210</v>
      </c>
      <c r="C9" s="656" t="s">
        <v>210</v>
      </c>
      <c r="D9" s="656" t="s">
        <v>210</v>
      </c>
      <c r="E9" s="656" t="s">
        <v>210</v>
      </c>
    </row>
    <row r="10" spans="1:5" ht="34.9" customHeight="1" x14ac:dyDescent="0.25">
      <c r="A10" s="1212" t="s">
        <v>1001</v>
      </c>
      <c r="B10" s="1212"/>
      <c r="C10" s="1212"/>
      <c r="D10" s="1212"/>
      <c r="E10" s="1212"/>
    </row>
    <row r="11" spans="1:5" ht="15" x14ac:dyDescent="0.25">
      <c r="A11" s="1601" t="s">
        <v>1002</v>
      </c>
      <c r="B11" s="1601"/>
      <c r="C11" s="1601"/>
      <c r="D11" s="1601"/>
      <c r="E11" s="1601"/>
    </row>
    <row r="12" spans="1:5" ht="15" x14ac:dyDescent="0.25">
      <c r="A12" s="1601" t="s">
        <v>1003</v>
      </c>
      <c r="B12" s="1601"/>
      <c r="C12" s="1601"/>
      <c r="D12" s="1601"/>
      <c r="E12" s="1601"/>
    </row>
    <row r="13" spans="1:5" s="46" customFormat="1" ht="19.899999999999999" customHeight="1" x14ac:dyDescent="0.2">
      <c r="A13" s="1602" t="s">
        <v>1004</v>
      </c>
      <c r="B13" s="1245">
        <v>2023</v>
      </c>
      <c r="C13" s="1245"/>
      <c r="D13" s="1245">
        <v>2024</v>
      </c>
      <c r="E13" s="1245"/>
    </row>
    <row r="14" spans="1:5" s="46" customFormat="1" ht="52.15" customHeight="1" x14ac:dyDescent="0.2">
      <c r="A14" s="1603"/>
      <c r="B14" s="897" t="s">
        <v>613</v>
      </c>
      <c r="C14" s="908" t="s">
        <v>874</v>
      </c>
      <c r="D14" s="395" t="s">
        <v>613</v>
      </c>
      <c r="E14" s="411" t="s">
        <v>874</v>
      </c>
    </row>
    <row r="15" spans="1:5" ht="27.6" customHeight="1" x14ac:dyDescent="0.2">
      <c r="A15" s="667" t="s">
        <v>1005</v>
      </c>
      <c r="B15" s="901">
        <v>1858</v>
      </c>
      <c r="C15" s="656">
        <v>247.3</v>
      </c>
      <c r="D15" s="587">
        <v>2042</v>
      </c>
      <c r="E15" s="656">
        <v>270.7</v>
      </c>
    </row>
    <row r="16" spans="1:5" ht="27.6" customHeight="1" x14ac:dyDescent="0.2">
      <c r="A16" s="43" t="s">
        <v>1006</v>
      </c>
      <c r="B16" s="901">
        <v>370</v>
      </c>
      <c r="C16" s="656">
        <v>49.3</v>
      </c>
      <c r="D16" s="587">
        <v>392</v>
      </c>
      <c r="E16" s="656">
        <v>51.9</v>
      </c>
    </row>
    <row r="17" spans="1:5" ht="27.6" customHeight="1" x14ac:dyDescent="0.2">
      <c r="A17" s="43" t="s">
        <v>1007</v>
      </c>
      <c r="B17" s="656" t="s">
        <v>210</v>
      </c>
      <c r="C17" s="656" t="s">
        <v>210</v>
      </c>
      <c r="D17" s="865">
        <v>117</v>
      </c>
      <c r="E17" s="656">
        <v>15.5</v>
      </c>
    </row>
    <row r="18" spans="1:5" ht="27.6" customHeight="1" x14ac:dyDescent="0.2">
      <c r="A18" s="627" t="s">
        <v>1008</v>
      </c>
      <c r="B18" s="901">
        <v>153</v>
      </c>
      <c r="C18" s="656">
        <v>20</v>
      </c>
      <c r="D18" s="587">
        <v>107</v>
      </c>
      <c r="E18" s="656">
        <v>14.2</v>
      </c>
    </row>
    <row r="19" spans="1:5" ht="27.6" customHeight="1" x14ac:dyDescent="0.2">
      <c r="A19" s="627" t="s">
        <v>1009</v>
      </c>
      <c r="B19" s="901">
        <v>1</v>
      </c>
      <c r="C19" s="656">
        <v>0.1</v>
      </c>
      <c r="D19" s="656" t="s">
        <v>210</v>
      </c>
      <c r="E19" s="656" t="s">
        <v>210</v>
      </c>
    </row>
    <row r="20" spans="1:5" ht="27.6" customHeight="1" x14ac:dyDescent="0.2">
      <c r="A20" s="627" t="s">
        <v>1010</v>
      </c>
      <c r="B20" s="901">
        <v>110</v>
      </c>
      <c r="C20" s="656">
        <v>14.6</v>
      </c>
      <c r="D20" s="587">
        <v>68</v>
      </c>
      <c r="E20" s="656">
        <v>9</v>
      </c>
    </row>
    <row r="21" spans="1:5" ht="27.6" customHeight="1" x14ac:dyDescent="0.2">
      <c r="A21" s="668" t="s">
        <v>1011</v>
      </c>
      <c r="B21" s="901">
        <v>189</v>
      </c>
      <c r="C21" s="656">
        <v>25.2</v>
      </c>
      <c r="D21" s="587">
        <v>272</v>
      </c>
      <c r="E21" s="656">
        <v>36.1</v>
      </c>
    </row>
    <row r="22" spans="1:5" ht="27.6" customHeight="1" x14ac:dyDescent="0.2">
      <c r="A22" s="668" t="s">
        <v>1012</v>
      </c>
      <c r="B22" s="901">
        <v>196</v>
      </c>
      <c r="C22" s="656">
        <v>26.1</v>
      </c>
      <c r="D22" s="587">
        <v>129</v>
      </c>
      <c r="E22" s="656">
        <v>17.100000000000001</v>
      </c>
    </row>
    <row r="23" spans="1:5" ht="27.6" customHeight="1" x14ac:dyDescent="0.2">
      <c r="A23" s="669" t="s">
        <v>1013</v>
      </c>
      <c r="B23" s="901">
        <v>349</v>
      </c>
      <c r="C23" s="656">
        <v>46.5</v>
      </c>
      <c r="D23" s="587">
        <v>516</v>
      </c>
      <c r="E23" s="656">
        <v>68.400000000000006</v>
      </c>
    </row>
    <row r="24" spans="1:5" ht="27.6" customHeight="1" x14ac:dyDescent="0.2">
      <c r="A24" s="668" t="s">
        <v>1014</v>
      </c>
      <c r="B24" s="901">
        <v>238</v>
      </c>
      <c r="C24" s="656">
        <v>31.7</v>
      </c>
      <c r="D24" s="587">
        <v>292</v>
      </c>
      <c r="E24" s="656">
        <v>38.700000000000003</v>
      </c>
    </row>
    <row r="25" spans="1:5" ht="27.6" customHeight="1" x14ac:dyDescent="0.2">
      <c r="A25" s="669" t="s">
        <v>1015</v>
      </c>
      <c r="B25" s="901">
        <v>5</v>
      </c>
      <c r="C25" s="656">
        <v>0.7</v>
      </c>
      <c r="D25" s="587">
        <v>6</v>
      </c>
      <c r="E25" s="656">
        <v>0.8</v>
      </c>
    </row>
    <row r="26" spans="1:5" x14ac:dyDescent="0.2">
      <c r="B26" s="610"/>
      <c r="C26" s="610"/>
    </row>
    <row r="27" spans="1:5" ht="30" customHeight="1" x14ac:dyDescent="0.2">
      <c r="A27" s="670" t="s">
        <v>1016</v>
      </c>
      <c r="B27" s="1598">
        <v>7513</v>
      </c>
      <c r="C27" s="1599"/>
      <c r="D27" s="1598">
        <v>7544</v>
      </c>
      <c r="E27" s="1599"/>
    </row>
    <row r="28" spans="1:5" ht="43.15" customHeight="1" x14ac:dyDescent="0.2">
      <c r="A28" s="671" t="s">
        <v>1017</v>
      </c>
      <c r="B28" s="623">
        <v>453</v>
      </c>
      <c r="C28" s="624">
        <v>60.3</v>
      </c>
      <c r="D28" s="623">
        <v>467</v>
      </c>
      <c r="E28" s="624">
        <v>61.9</v>
      </c>
    </row>
    <row r="30" spans="1:5" x14ac:dyDescent="0.2">
      <c r="A30" s="215"/>
    </row>
  </sheetData>
  <mergeCells count="13">
    <mergeCell ref="B27:C27"/>
    <mergeCell ref="D27:E27"/>
    <mergeCell ref="A1:E1"/>
    <mergeCell ref="A2:E2"/>
    <mergeCell ref="A3:A4"/>
    <mergeCell ref="B3:C3"/>
    <mergeCell ref="D3:E3"/>
    <mergeCell ref="A10:E10"/>
    <mergeCell ref="A11:E11"/>
    <mergeCell ref="A12:E12"/>
    <mergeCell ref="A13:A14"/>
    <mergeCell ref="B13:C13"/>
    <mergeCell ref="D13:E13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5"/>
  <sheetViews>
    <sheetView zoomScaleNormal="100" workbookViewId="0">
      <selection activeCell="O15" sqref="O15"/>
    </sheetView>
  </sheetViews>
  <sheetFormatPr defaultColWidth="9.140625" defaultRowHeight="15.75" x14ac:dyDescent="0.25"/>
  <cols>
    <col min="1" max="1" width="22.7109375" style="134" customWidth="1"/>
    <col min="2" max="2" width="8.7109375" style="134" customWidth="1"/>
    <col min="3" max="3" width="8.28515625" style="134" customWidth="1"/>
    <col min="4" max="4" width="7.85546875" style="134" customWidth="1"/>
    <col min="5" max="5" width="8.7109375" style="134" customWidth="1"/>
    <col min="6" max="13" width="9.42578125" style="134" customWidth="1"/>
    <col min="14" max="16384" width="9.140625" style="134"/>
  </cols>
  <sheetData>
    <row r="1" spans="1:13" ht="15" customHeight="1" x14ac:dyDescent="0.25">
      <c r="A1" s="1492" t="s">
        <v>1018</v>
      </c>
      <c r="B1" s="1492"/>
      <c r="C1" s="1492"/>
      <c r="D1" s="1492"/>
      <c r="E1" s="1492"/>
      <c r="F1" s="1492"/>
      <c r="G1" s="1492"/>
      <c r="H1" s="1492"/>
      <c r="I1" s="1492"/>
      <c r="J1" s="1492"/>
      <c r="K1" s="1492"/>
      <c r="L1" s="1492"/>
      <c r="M1" s="1492"/>
    </row>
    <row r="2" spans="1:13" ht="15" customHeight="1" x14ac:dyDescent="0.25">
      <c r="A2" s="1492" t="s">
        <v>1836</v>
      </c>
      <c r="B2" s="1492"/>
      <c r="C2" s="1492"/>
      <c r="D2" s="1492"/>
      <c r="E2" s="1492"/>
      <c r="F2" s="1492"/>
      <c r="G2" s="1492"/>
      <c r="H2" s="1492"/>
      <c r="I2" s="1492"/>
      <c r="J2" s="1492"/>
      <c r="K2" s="1492"/>
      <c r="L2" s="1492"/>
      <c r="M2" s="1492"/>
    </row>
    <row r="3" spans="1:13" ht="15" customHeight="1" x14ac:dyDescent="0.25">
      <c r="A3" s="1493" t="s">
        <v>1019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</row>
    <row r="4" spans="1:13" ht="38.450000000000003" customHeight="1" x14ac:dyDescent="0.25">
      <c r="A4" s="1425" t="s">
        <v>654</v>
      </c>
      <c r="B4" s="1571" t="s">
        <v>1016</v>
      </c>
      <c r="C4" s="1571"/>
      <c r="D4" s="1571" t="s">
        <v>1020</v>
      </c>
      <c r="E4" s="1571"/>
      <c r="F4" s="1571" t="s">
        <v>1021</v>
      </c>
      <c r="G4" s="1571"/>
      <c r="H4" s="1571" t="s">
        <v>1022</v>
      </c>
      <c r="I4" s="1571"/>
      <c r="J4" s="1571" t="s">
        <v>1023</v>
      </c>
      <c r="K4" s="1571"/>
      <c r="L4" s="1568" t="s">
        <v>1024</v>
      </c>
      <c r="M4" s="1568"/>
    </row>
    <row r="5" spans="1:13" x14ac:dyDescent="0.25">
      <c r="A5" s="1425"/>
      <c r="B5" s="894">
        <v>2023</v>
      </c>
      <c r="C5" s="894">
        <v>2024</v>
      </c>
      <c r="D5" s="894">
        <v>2023</v>
      </c>
      <c r="E5" s="894">
        <v>2024</v>
      </c>
      <c r="F5" s="894">
        <v>2023</v>
      </c>
      <c r="G5" s="894">
        <v>2024</v>
      </c>
      <c r="H5" s="894">
        <v>2023</v>
      </c>
      <c r="I5" s="894">
        <v>2024</v>
      </c>
      <c r="J5" s="894">
        <v>2023</v>
      </c>
      <c r="K5" s="894">
        <v>2024</v>
      </c>
      <c r="L5" s="894">
        <v>2023</v>
      </c>
      <c r="M5" s="894">
        <v>2024</v>
      </c>
    </row>
    <row r="6" spans="1:13" ht="25.9" customHeight="1" x14ac:dyDescent="0.25">
      <c r="A6" s="667" t="s">
        <v>1025</v>
      </c>
      <c r="B6" s="901">
        <v>7513</v>
      </c>
      <c r="C6" s="587">
        <v>7544</v>
      </c>
      <c r="D6" s="901">
        <v>15</v>
      </c>
      <c r="E6" s="587">
        <v>18</v>
      </c>
      <c r="F6" s="901">
        <v>7</v>
      </c>
      <c r="G6" s="587">
        <v>16</v>
      </c>
      <c r="H6" s="901">
        <v>2</v>
      </c>
      <c r="I6" s="587">
        <v>7</v>
      </c>
      <c r="J6" s="901">
        <v>31</v>
      </c>
      <c r="K6" s="587">
        <v>38</v>
      </c>
      <c r="L6" s="901">
        <v>26</v>
      </c>
      <c r="M6" s="587">
        <v>36</v>
      </c>
    </row>
    <row r="7" spans="1:13" ht="25.15" customHeight="1" x14ac:dyDescent="0.25">
      <c r="A7" s="672" t="s">
        <v>1026</v>
      </c>
      <c r="B7" s="901"/>
      <c r="C7" s="587"/>
      <c r="D7" s="901"/>
      <c r="E7" s="587"/>
      <c r="F7" s="901"/>
      <c r="G7" s="587"/>
      <c r="H7" s="901"/>
      <c r="I7" s="587"/>
      <c r="J7" s="901"/>
      <c r="K7" s="587"/>
      <c r="L7" s="673"/>
      <c r="M7" s="673"/>
    </row>
    <row r="8" spans="1:13" ht="18" customHeight="1" x14ac:dyDescent="0.25">
      <c r="A8" s="587" t="s">
        <v>1027</v>
      </c>
      <c r="B8" s="901">
        <v>13</v>
      </c>
      <c r="C8" s="587">
        <v>10</v>
      </c>
      <c r="D8" s="901">
        <v>6</v>
      </c>
      <c r="E8" s="587">
        <v>6</v>
      </c>
      <c r="F8" s="901">
        <v>1</v>
      </c>
      <c r="G8" s="587">
        <v>5</v>
      </c>
      <c r="H8" s="901">
        <v>1</v>
      </c>
      <c r="I8" s="587">
        <v>2</v>
      </c>
      <c r="J8" s="901">
        <v>8</v>
      </c>
      <c r="K8" s="587">
        <v>10</v>
      </c>
      <c r="L8" s="901">
        <v>4</v>
      </c>
      <c r="M8" s="587">
        <v>9</v>
      </c>
    </row>
    <row r="9" spans="1:13" ht="18" customHeight="1" x14ac:dyDescent="0.25">
      <c r="A9" s="587" t="s">
        <v>1028</v>
      </c>
      <c r="B9" s="901">
        <v>26</v>
      </c>
      <c r="C9" s="587">
        <v>12</v>
      </c>
      <c r="D9" s="901">
        <v>3</v>
      </c>
      <c r="E9" s="1027" t="s">
        <v>210</v>
      </c>
      <c r="F9" s="901">
        <v>2</v>
      </c>
      <c r="G9" s="587"/>
      <c r="H9" s="901" t="s">
        <v>210</v>
      </c>
      <c r="I9" s="1027" t="s">
        <v>210</v>
      </c>
      <c r="J9" s="901">
        <v>1</v>
      </c>
      <c r="K9" s="587">
        <v>2</v>
      </c>
      <c r="L9" s="901">
        <v>1</v>
      </c>
      <c r="M9" s="587">
        <v>2</v>
      </c>
    </row>
    <row r="10" spans="1:13" ht="18" customHeight="1" x14ac:dyDescent="0.25">
      <c r="A10" s="587" t="s">
        <v>1029</v>
      </c>
      <c r="B10" s="901">
        <v>46</v>
      </c>
      <c r="C10" s="587">
        <v>36</v>
      </c>
      <c r="D10" s="901">
        <v>3</v>
      </c>
      <c r="E10" s="587">
        <v>2</v>
      </c>
      <c r="F10" s="901">
        <v>2</v>
      </c>
      <c r="G10" s="587">
        <v>1</v>
      </c>
      <c r="H10" s="901">
        <v>1</v>
      </c>
      <c r="I10" s="1027" t="s">
        <v>210</v>
      </c>
      <c r="J10" s="901">
        <v>4</v>
      </c>
      <c r="K10" s="587">
        <v>8</v>
      </c>
      <c r="L10" s="901">
        <v>4</v>
      </c>
      <c r="M10" s="587">
        <v>8</v>
      </c>
    </row>
    <row r="11" spans="1:13" ht="18" customHeight="1" x14ac:dyDescent="0.25">
      <c r="A11" s="587" t="s">
        <v>1030</v>
      </c>
      <c r="B11" s="901">
        <v>87</v>
      </c>
      <c r="C11" s="587">
        <v>91</v>
      </c>
      <c r="D11" s="901" t="s">
        <v>210</v>
      </c>
      <c r="E11" s="587">
        <v>1</v>
      </c>
      <c r="F11" s="901" t="s">
        <v>210</v>
      </c>
      <c r="G11" s="587">
        <v>1</v>
      </c>
      <c r="H11" s="901" t="s">
        <v>210</v>
      </c>
      <c r="I11" s="1027" t="s">
        <v>210</v>
      </c>
      <c r="J11" s="901">
        <v>5</v>
      </c>
      <c r="K11" s="587">
        <v>4</v>
      </c>
      <c r="L11" s="901">
        <v>5</v>
      </c>
      <c r="M11" s="587">
        <v>4</v>
      </c>
    </row>
    <row r="12" spans="1:13" ht="18" customHeight="1" x14ac:dyDescent="0.25">
      <c r="A12" s="587" t="s">
        <v>1031</v>
      </c>
      <c r="B12" s="901">
        <v>264</v>
      </c>
      <c r="C12" s="587">
        <v>239</v>
      </c>
      <c r="D12" s="901">
        <v>1</v>
      </c>
      <c r="E12" s="1027" t="s">
        <v>210</v>
      </c>
      <c r="F12" s="901">
        <v>1</v>
      </c>
      <c r="G12" s="1027" t="s">
        <v>210</v>
      </c>
      <c r="H12" s="901" t="s">
        <v>210</v>
      </c>
      <c r="I12" s="1027" t="s">
        <v>210</v>
      </c>
      <c r="J12" s="901">
        <v>2</v>
      </c>
      <c r="K12" s="587">
        <v>7</v>
      </c>
      <c r="L12" s="901">
        <v>2</v>
      </c>
      <c r="M12" s="587">
        <v>6</v>
      </c>
    </row>
    <row r="13" spans="1:13" ht="18" customHeight="1" x14ac:dyDescent="0.25">
      <c r="A13" s="587" t="s">
        <v>1032</v>
      </c>
      <c r="B13" s="901">
        <v>1222</v>
      </c>
      <c r="C13" s="587">
        <v>1079</v>
      </c>
      <c r="D13" s="901">
        <v>1</v>
      </c>
      <c r="E13" s="587">
        <v>3</v>
      </c>
      <c r="F13" s="901" t="s">
        <v>210</v>
      </c>
      <c r="G13" s="587">
        <v>3</v>
      </c>
      <c r="H13" s="901" t="s">
        <v>210</v>
      </c>
      <c r="I13" s="587">
        <v>2</v>
      </c>
      <c r="J13" s="901">
        <v>6</v>
      </c>
      <c r="K13" s="587">
        <v>3</v>
      </c>
      <c r="L13" s="901">
        <v>5</v>
      </c>
      <c r="M13" s="587">
        <v>3</v>
      </c>
    </row>
    <row r="14" spans="1:13" ht="18" customHeight="1" x14ac:dyDescent="0.25">
      <c r="A14" s="587" t="s">
        <v>1033</v>
      </c>
      <c r="B14" s="901">
        <v>2891</v>
      </c>
      <c r="C14" s="587">
        <v>2895</v>
      </c>
      <c r="D14" s="901" t="s">
        <v>210</v>
      </c>
      <c r="E14" s="587">
        <v>2</v>
      </c>
      <c r="F14" s="901" t="s">
        <v>210</v>
      </c>
      <c r="G14" s="587">
        <v>2</v>
      </c>
      <c r="H14" s="901" t="s">
        <v>210</v>
      </c>
      <c r="I14" s="587">
        <v>1</v>
      </c>
      <c r="J14" s="901">
        <v>4</v>
      </c>
      <c r="K14" s="587">
        <v>2</v>
      </c>
      <c r="L14" s="901">
        <v>4</v>
      </c>
      <c r="M14" s="587">
        <v>2</v>
      </c>
    </row>
    <row r="15" spans="1:13" ht="18" customHeight="1" x14ac:dyDescent="0.25">
      <c r="A15" s="587" t="s">
        <v>1034</v>
      </c>
      <c r="B15" s="901">
        <v>2391</v>
      </c>
      <c r="C15" s="587">
        <v>2448</v>
      </c>
      <c r="D15" s="901" t="s">
        <v>210</v>
      </c>
      <c r="E15" s="587">
        <v>3</v>
      </c>
      <c r="F15" s="901" t="s">
        <v>210</v>
      </c>
      <c r="G15" s="587">
        <v>3</v>
      </c>
      <c r="H15" s="901" t="s">
        <v>210</v>
      </c>
      <c r="I15" s="587">
        <v>2</v>
      </c>
      <c r="J15" s="901" t="s">
        <v>210</v>
      </c>
      <c r="K15" s="587">
        <v>2</v>
      </c>
      <c r="L15" s="901" t="s">
        <v>210</v>
      </c>
      <c r="M15" s="587">
        <v>2</v>
      </c>
    </row>
    <row r="16" spans="1:13" ht="18" customHeight="1" x14ac:dyDescent="0.25">
      <c r="A16" s="587" t="s">
        <v>1035</v>
      </c>
      <c r="B16" s="901">
        <v>573</v>
      </c>
      <c r="C16" s="587">
        <v>734</v>
      </c>
      <c r="D16" s="901">
        <v>1</v>
      </c>
      <c r="E16" s="587">
        <v>1</v>
      </c>
      <c r="F16" s="901">
        <v>1</v>
      </c>
      <c r="G16" s="587">
        <v>1</v>
      </c>
      <c r="H16" s="901" t="s">
        <v>210</v>
      </c>
      <c r="I16" s="1027" t="s">
        <v>210</v>
      </c>
      <c r="J16" s="901">
        <v>1</v>
      </c>
      <c r="K16" s="1027" t="s">
        <v>210</v>
      </c>
      <c r="L16" s="901">
        <v>1</v>
      </c>
      <c r="M16" s="587">
        <v>2</v>
      </c>
    </row>
    <row r="17" spans="1:13" ht="43.15" customHeight="1" x14ac:dyDescent="0.25">
      <c r="A17" s="657" t="s">
        <v>1586</v>
      </c>
      <c r="B17" s="901">
        <v>453</v>
      </c>
      <c r="C17" s="587">
        <v>467</v>
      </c>
      <c r="D17" s="901">
        <v>13</v>
      </c>
      <c r="E17" s="587">
        <v>10</v>
      </c>
      <c r="F17" s="901">
        <v>6</v>
      </c>
      <c r="G17" s="587">
        <v>8</v>
      </c>
      <c r="H17" s="901" t="s">
        <v>210</v>
      </c>
      <c r="I17" s="587">
        <v>2</v>
      </c>
      <c r="J17" s="901">
        <v>20</v>
      </c>
      <c r="K17" s="587">
        <v>31</v>
      </c>
      <c r="L17" s="901">
        <v>16</v>
      </c>
      <c r="M17" s="587">
        <v>25</v>
      </c>
    </row>
    <row r="18" spans="1:13" ht="19.149999999999999" customHeight="1" x14ac:dyDescent="0.25">
      <c r="A18" s="1604" t="s">
        <v>1837</v>
      </c>
      <c r="B18" s="1492"/>
      <c r="C18" s="1492"/>
      <c r="D18" s="1492"/>
      <c r="E18" s="1492"/>
      <c r="F18" s="1492"/>
      <c r="G18" s="1492"/>
      <c r="H18" s="1492"/>
      <c r="I18" s="1492"/>
      <c r="J18" s="1492"/>
      <c r="K18" s="1492"/>
      <c r="L18" s="1492"/>
      <c r="M18" s="1492"/>
    </row>
    <row r="19" spans="1:13" ht="19.899999999999999" customHeight="1" x14ac:dyDescent="0.25">
      <c r="A19" s="1493" t="s">
        <v>1019</v>
      </c>
      <c r="B19" s="1493"/>
      <c r="C19" s="1493"/>
      <c r="D19" s="1493"/>
      <c r="E19" s="1493"/>
      <c r="F19" s="1493"/>
      <c r="G19" s="1493"/>
      <c r="H19" s="1493"/>
      <c r="I19" s="1493"/>
      <c r="J19" s="1493"/>
      <c r="K19" s="1493"/>
      <c r="L19" s="1493"/>
      <c r="M19" s="1493"/>
    </row>
    <row r="20" spans="1:13" ht="22.15" customHeight="1" x14ac:dyDescent="0.25">
      <c r="A20" s="1552" t="s">
        <v>1036</v>
      </c>
      <c r="B20" s="1605"/>
      <c r="C20" s="1605"/>
      <c r="D20" s="1605"/>
      <c r="E20" s="1606"/>
      <c r="F20" s="1489" t="s">
        <v>1037</v>
      </c>
      <c r="G20" s="1490"/>
      <c r="H20" s="1490"/>
      <c r="I20" s="1490"/>
      <c r="J20" s="1490"/>
      <c r="K20" s="1490"/>
      <c r="L20" s="1490"/>
      <c r="M20" s="1491"/>
    </row>
    <row r="21" spans="1:13" ht="18.600000000000001" customHeight="1" x14ac:dyDescent="0.25">
      <c r="A21" s="1553"/>
      <c r="B21" s="1607"/>
      <c r="C21" s="1607"/>
      <c r="D21" s="1607"/>
      <c r="E21" s="1608"/>
      <c r="F21" s="1550">
        <v>2023</v>
      </c>
      <c r="G21" s="1550"/>
      <c r="H21" s="1550"/>
      <c r="I21" s="1550"/>
      <c r="J21" s="1550">
        <v>2024</v>
      </c>
      <c r="K21" s="1550"/>
      <c r="L21" s="1550"/>
      <c r="M21" s="1550"/>
    </row>
    <row r="22" spans="1:13" ht="18.600000000000001" customHeight="1" x14ac:dyDescent="0.25">
      <c r="A22" s="1609"/>
      <c r="B22" s="1610"/>
      <c r="C22" s="1610"/>
      <c r="D22" s="1610"/>
      <c r="E22" s="1611"/>
      <c r="F22" s="1425" t="s">
        <v>613</v>
      </c>
      <c r="G22" s="1425"/>
      <c r="H22" s="1425" t="s">
        <v>206</v>
      </c>
      <c r="I22" s="1425"/>
      <c r="J22" s="1425" t="s">
        <v>613</v>
      </c>
      <c r="K22" s="1425"/>
      <c r="L22" s="1425" t="s">
        <v>206</v>
      </c>
      <c r="M22" s="1425"/>
    </row>
    <row r="23" spans="1:13" ht="25.15" customHeight="1" x14ac:dyDescent="0.25">
      <c r="A23" s="1612" t="s">
        <v>1016</v>
      </c>
      <c r="B23" s="1612"/>
      <c r="C23" s="1612"/>
      <c r="D23" s="1612"/>
      <c r="E23" s="1612"/>
      <c r="F23" s="1613">
        <v>7513</v>
      </c>
      <c r="G23" s="1614"/>
      <c r="H23" s="1614"/>
      <c r="I23" s="1615"/>
      <c r="J23" s="1613">
        <v>7544</v>
      </c>
      <c r="K23" s="1614"/>
      <c r="L23" s="1614"/>
      <c r="M23" s="1615"/>
    </row>
    <row r="24" spans="1:13" ht="33" customHeight="1" x14ac:dyDescent="0.25">
      <c r="A24" s="1616" t="s">
        <v>1038</v>
      </c>
      <c r="B24" s="1616"/>
      <c r="C24" s="1616"/>
      <c r="D24" s="1616"/>
      <c r="E24" s="1616"/>
      <c r="F24" s="1613">
        <v>7480</v>
      </c>
      <c r="G24" s="1615"/>
      <c r="H24" s="1613">
        <v>99.6</v>
      </c>
      <c r="I24" s="1615"/>
      <c r="J24" s="1613">
        <v>7498</v>
      </c>
      <c r="K24" s="1615"/>
      <c r="L24" s="1613">
        <v>99.4</v>
      </c>
      <c r="M24" s="1615"/>
    </row>
    <row r="25" spans="1:13" ht="30" customHeight="1" x14ac:dyDescent="0.25">
      <c r="A25" s="1616" t="s">
        <v>1039</v>
      </c>
      <c r="B25" s="1616"/>
      <c r="C25" s="1616"/>
      <c r="D25" s="1616"/>
      <c r="E25" s="1616"/>
      <c r="F25" s="1613">
        <v>7299</v>
      </c>
      <c r="G25" s="1615"/>
      <c r="H25" s="1613">
        <v>97.2</v>
      </c>
      <c r="I25" s="1615"/>
      <c r="J25" s="1613">
        <v>5937</v>
      </c>
      <c r="K25" s="1615"/>
      <c r="L25" s="1613">
        <v>78.7</v>
      </c>
      <c r="M25" s="1615"/>
    </row>
  </sheetData>
  <mergeCells count="33">
    <mergeCell ref="A25:E25"/>
    <mergeCell ref="F25:G25"/>
    <mergeCell ref="H25:I25"/>
    <mergeCell ref="J25:K25"/>
    <mergeCell ref="L25:M25"/>
    <mergeCell ref="A23:E23"/>
    <mergeCell ref="F23:I23"/>
    <mergeCell ref="J23:M23"/>
    <mergeCell ref="A24:E24"/>
    <mergeCell ref="F24:G24"/>
    <mergeCell ref="H24:I24"/>
    <mergeCell ref="J24:K24"/>
    <mergeCell ref="L24:M24"/>
    <mergeCell ref="A18:M18"/>
    <mergeCell ref="A19:M19"/>
    <mergeCell ref="A20:E22"/>
    <mergeCell ref="F20:M20"/>
    <mergeCell ref="F21:I21"/>
    <mergeCell ref="J21:M21"/>
    <mergeCell ref="F22:G22"/>
    <mergeCell ref="H22:I22"/>
    <mergeCell ref="J22:K22"/>
    <mergeCell ref="L22:M22"/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</mergeCells>
  <printOptions horizontalCentered="1"/>
  <pageMargins left="0.39370078740157483" right="0.39370078740157483" top="0.39370078740157483" bottom="0.78740157480314965" header="0" footer="0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0"/>
  <sheetViews>
    <sheetView zoomScaleNormal="100" workbookViewId="0">
      <selection activeCell="F17" sqref="F17"/>
    </sheetView>
  </sheetViews>
  <sheetFormatPr defaultColWidth="8.85546875" defaultRowHeight="15" x14ac:dyDescent="0.25"/>
  <cols>
    <col min="1" max="1" width="71.7109375" style="438" customWidth="1"/>
    <col min="2" max="16384" width="8.85546875" style="438"/>
  </cols>
  <sheetData>
    <row r="1" spans="1:5" x14ac:dyDescent="0.25">
      <c r="A1" s="1411" t="s">
        <v>1838</v>
      </c>
      <c r="B1" s="1411"/>
      <c r="C1" s="1411"/>
    </row>
    <row r="2" spans="1:5" x14ac:dyDescent="0.25">
      <c r="A2" s="1400" t="s">
        <v>1587</v>
      </c>
      <c r="B2" s="1400"/>
      <c r="C2" s="1400"/>
    </row>
    <row r="3" spans="1:5" x14ac:dyDescent="0.25">
      <c r="A3" s="1617" t="s">
        <v>1040</v>
      </c>
      <c r="B3" s="1617"/>
      <c r="C3" s="1617"/>
    </row>
    <row r="4" spans="1:5" ht="15.75" x14ac:dyDescent="0.25">
      <c r="A4" s="413" t="s">
        <v>812</v>
      </c>
      <c r="B4" s="917">
        <v>2023</v>
      </c>
      <c r="C4" s="217">
        <v>2024</v>
      </c>
    </row>
    <row r="5" spans="1:5" ht="35.450000000000003" customHeight="1" x14ac:dyDescent="0.25">
      <c r="A5" s="218" t="s">
        <v>1041</v>
      </c>
      <c r="B5" s="219">
        <v>2122</v>
      </c>
      <c r="C5" s="219">
        <v>2368</v>
      </c>
    </row>
    <row r="6" spans="1:5" ht="35.450000000000003" customHeight="1" x14ac:dyDescent="0.25">
      <c r="A6" s="116" t="s">
        <v>1042</v>
      </c>
      <c r="B6" s="219">
        <v>2120</v>
      </c>
      <c r="C6" s="219">
        <v>2204</v>
      </c>
    </row>
    <row r="7" spans="1:5" ht="35.450000000000003" customHeight="1" x14ac:dyDescent="0.25">
      <c r="A7" s="116" t="s">
        <v>1043</v>
      </c>
      <c r="B7" s="220">
        <v>8.8000000000000007</v>
      </c>
      <c r="C7" s="220">
        <v>9.1</v>
      </c>
    </row>
    <row r="8" spans="1:5" ht="35.450000000000003" customHeight="1" x14ac:dyDescent="0.25">
      <c r="A8" s="221" t="s">
        <v>1771</v>
      </c>
      <c r="B8" s="222">
        <v>7</v>
      </c>
      <c r="C8" s="222">
        <v>17</v>
      </c>
    </row>
    <row r="9" spans="1:5" ht="31.9" customHeight="1" x14ac:dyDescent="0.25">
      <c r="A9" s="223" t="s">
        <v>1772</v>
      </c>
      <c r="B9" s="222">
        <v>204</v>
      </c>
      <c r="C9" s="222">
        <v>205</v>
      </c>
      <c r="E9" s="439"/>
    </row>
    <row r="10" spans="1:5" ht="32.450000000000003" customHeight="1" x14ac:dyDescent="0.25">
      <c r="A10" s="224" t="s">
        <v>1044</v>
      </c>
      <c r="B10" s="225">
        <v>9.6</v>
      </c>
      <c r="C10" s="225">
        <v>9.3000000000000007</v>
      </c>
    </row>
    <row r="11" spans="1:5" ht="29.45" customHeight="1" x14ac:dyDescent="0.25">
      <c r="A11" s="223" t="s">
        <v>1773</v>
      </c>
      <c r="B11" s="222">
        <v>19</v>
      </c>
      <c r="C11" s="222">
        <v>12</v>
      </c>
    </row>
    <row r="12" spans="1:5" ht="29.45" customHeight="1" x14ac:dyDescent="0.25">
      <c r="A12" s="226" t="s">
        <v>1045</v>
      </c>
      <c r="B12" s="227">
        <v>632</v>
      </c>
      <c r="C12" s="227">
        <v>546</v>
      </c>
    </row>
    <row r="13" spans="1:5" ht="32.450000000000003" customHeight="1" x14ac:dyDescent="0.25">
      <c r="A13" s="228" t="s">
        <v>1046</v>
      </c>
      <c r="B13" s="222">
        <v>753</v>
      </c>
      <c r="C13" s="222">
        <v>825</v>
      </c>
    </row>
    <row r="14" spans="1:5" ht="35.450000000000003" customHeight="1" x14ac:dyDescent="0.25">
      <c r="A14" s="229" t="s">
        <v>1047</v>
      </c>
      <c r="B14" s="230">
        <v>652</v>
      </c>
      <c r="C14" s="230">
        <v>761</v>
      </c>
    </row>
    <row r="15" spans="1:5" ht="31.15" customHeight="1" x14ac:dyDescent="0.25">
      <c r="A15" s="223" t="s">
        <v>1048</v>
      </c>
      <c r="B15" s="440">
        <v>2.7</v>
      </c>
      <c r="C15" s="440">
        <v>3.2</v>
      </c>
    </row>
    <row r="16" spans="1:5" ht="29.45" customHeight="1" x14ac:dyDescent="0.25">
      <c r="A16" s="231" t="s">
        <v>1049</v>
      </c>
      <c r="B16" s="441">
        <v>12</v>
      </c>
      <c r="C16" s="441">
        <v>9</v>
      </c>
    </row>
    <row r="17" spans="1:3" ht="31.9" customHeight="1" x14ac:dyDescent="0.25">
      <c r="A17" s="229" t="s">
        <v>1050</v>
      </c>
      <c r="B17" s="232" t="s">
        <v>210</v>
      </c>
      <c r="C17" s="232" t="s">
        <v>210</v>
      </c>
    </row>
    <row r="18" spans="1:3" ht="30" customHeight="1" x14ac:dyDescent="0.25">
      <c r="A18" s="229" t="s">
        <v>1051</v>
      </c>
      <c r="B18" s="791" t="s">
        <v>210</v>
      </c>
      <c r="C18" s="232" t="s">
        <v>210</v>
      </c>
    </row>
    <row r="19" spans="1:3" ht="31.9" customHeight="1" x14ac:dyDescent="0.25">
      <c r="A19" s="229" t="s">
        <v>1052</v>
      </c>
      <c r="B19" s="232" t="s">
        <v>210</v>
      </c>
      <c r="C19" s="232" t="s">
        <v>210</v>
      </c>
    </row>
    <row r="20" spans="1:3" ht="34.15" customHeight="1" x14ac:dyDescent="0.25">
      <c r="A20" s="229" t="s">
        <v>1528</v>
      </c>
      <c r="B20" s="232">
        <v>23.3</v>
      </c>
      <c r="C20" s="232">
        <v>23.6</v>
      </c>
    </row>
    <row r="21" spans="1:3" ht="20.45" customHeight="1" x14ac:dyDescent="0.25">
      <c r="A21" s="223" t="s">
        <v>1053</v>
      </c>
      <c r="B21" s="222"/>
      <c r="C21" s="222"/>
    </row>
    <row r="22" spans="1:3" ht="34.15" customHeight="1" x14ac:dyDescent="0.25">
      <c r="A22" s="116" t="s">
        <v>1054</v>
      </c>
      <c r="B22" s="233">
        <v>28.1</v>
      </c>
      <c r="C22" s="235">
        <v>29.2</v>
      </c>
    </row>
    <row r="23" spans="1:3" ht="34.15" customHeight="1" x14ac:dyDescent="0.25">
      <c r="A23" s="218" t="s">
        <v>1055</v>
      </c>
      <c r="B23" s="440">
        <v>10.6</v>
      </c>
      <c r="C23" s="440">
        <v>9.9</v>
      </c>
    </row>
    <row r="24" spans="1:3" ht="34.15" customHeight="1" x14ac:dyDescent="0.25">
      <c r="A24" s="218" t="s">
        <v>1056</v>
      </c>
      <c r="B24" s="440">
        <v>9.9</v>
      </c>
      <c r="C24" s="440">
        <v>9.6</v>
      </c>
    </row>
    <row r="25" spans="1:3" ht="27" customHeight="1" x14ac:dyDescent="0.25">
      <c r="A25" s="234" t="s">
        <v>1057</v>
      </c>
      <c r="B25" s="235">
        <v>15</v>
      </c>
      <c r="C25" s="235">
        <v>13.6</v>
      </c>
    </row>
    <row r="26" spans="1:3" ht="36" customHeight="1" x14ac:dyDescent="0.25">
      <c r="A26" s="234" t="s">
        <v>1058</v>
      </c>
      <c r="B26" s="235">
        <v>160.4</v>
      </c>
      <c r="C26" s="235">
        <v>155.30000000000001</v>
      </c>
    </row>
    <row r="27" spans="1:3" ht="15.75" x14ac:dyDescent="0.25">
      <c r="A27" s="236"/>
      <c r="B27" s="236"/>
    </row>
    <row r="28" spans="1:3" ht="15.75" x14ac:dyDescent="0.25">
      <c r="A28" s="236"/>
      <c r="B28" s="236"/>
    </row>
    <row r="29" spans="1:3" ht="15.75" x14ac:dyDescent="0.25">
      <c r="A29" s="237"/>
      <c r="B29" s="238"/>
    </row>
    <row r="30" spans="1:3" ht="15.75" x14ac:dyDescent="0.25">
      <c r="B30" s="238"/>
    </row>
  </sheetData>
  <mergeCells count="3">
    <mergeCell ref="A1:C1"/>
    <mergeCell ref="A2:C2"/>
    <mergeCell ref="A3:C3"/>
  </mergeCells>
  <printOptions horizontalCentered="1"/>
  <pageMargins left="0.39370078740157483" right="0.39370078740157483" top="0.39370078740157483" bottom="0.78740157480314965" header="0" footer="0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15"/>
  <sheetViews>
    <sheetView zoomScaleNormal="100" workbookViewId="0">
      <selection sqref="A1:C1"/>
    </sheetView>
  </sheetViews>
  <sheetFormatPr defaultColWidth="9.140625" defaultRowHeight="15.75" x14ac:dyDescent="0.25"/>
  <cols>
    <col min="1" max="1" width="66.5703125" style="244" customWidth="1"/>
    <col min="2" max="3" width="12.28515625" style="239" customWidth="1"/>
    <col min="4" max="16384" width="9.140625" style="239"/>
  </cols>
  <sheetData>
    <row r="1" spans="1:3" ht="47.25" customHeight="1" x14ac:dyDescent="0.25">
      <c r="A1" s="1282" t="s">
        <v>1059</v>
      </c>
      <c r="B1" s="1282"/>
      <c r="C1" s="1282"/>
    </row>
    <row r="2" spans="1:3" x14ac:dyDescent="0.25">
      <c r="A2" s="394"/>
    </row>
    <row r="3" spans="1:3" ht="37.15" customHeight="1" x14ac:dyDescent="0.25">
      <c r="A3" s="426" t="s">
        <v>812</v>
      </c>
      <c r="B3" s="427">
        <v>2023</v>
      </c>
      <c r="C3" s="427">
        <v>2024</v>
      </c>
    </row>
    <row r="4" spans="1:3" ht="42.6" customHeight="1" x14ac:dyDescent="0.25">
      <c r="A4" s="431" t="s">
        <v>1060</v>
      </c>
      <c r="B4" s="197">
        <v>52.75</v>
      </c>
      <c r="C4" s="938">
        <v>51.5</v>
      </c>
    </row>
    <row r="5" spans="1:3" ht="42.6" customHeight="1" x14ac:dyDescent="0.25">
      <c r="A5" s="431" t="s">
        <v>1061</v>
      </c>
      <c r="B5" s="197">
        <v>49.25</v>
      </c>
      <c r="C5" s="1022">
        <v>50</v>
      </c>
    </row>
    <row r="6" spans="1:3" ht="42.6" customHeight="1" x14ac:dyDescent="0.25">
      <c r="A6" s="431" t="s">
        <v>1062</v>
      </c>
      <c r="B6" s="197">
        <v>44</v>
      </c>
      <c r="C6" s="938">
        <v>44</v>
      </c>
    </row>
    <row r="7" spans="1:3" ht="42.6" customHeight="1" x14ac:dyDescent="0.25">
      <c r="A7" s="431" t="s">
        <v>1063</v>
      </c>
      <c r="B7" s="197">
        <v>0.43</v>
      </c>
      <c r="C7" s="938">
        <v>0.43</v>
      </c>
    </row>
    <row r="8" spans="1:3" ht="42.6" customHeight="1" x14ac:dyDescent="0.25">
      <c r="A8" s="431" t="s">
        <v>1064</v>
      </c>
      <c r="B8" s="197">
        <v>132</v>
      </c>
      <c r="C8" s="938">
        <v>100</v>
      </c>
    </row>
    <row r="9" spans="1:3" ht="42.6" customHeight="1" x14ac:dyDescent="0.25">
      <c r="A9" s="426" t="s">
        <v>1065</v>
      </c>
      <c r="B9" s="197">
        <v>112</v>
      </c>
      <c r="C9" s="938">
        <v>80</v>
      </c>
    </row>
    <row r="10" spans="1:3" ht="42.6" customHeight="1" x14ac:dyDescent="0.25">
      <c r="A10" s="426" t="s">
        <v>1066</v>
      </c>
      <c r="B10" s="197">
        <v>20</v>
      </c>
      <c r="C10" s="938">
        <v>20</v>
      </c>
    </row>
    <row r="11" spans="1:3" ht="42.6" customHeight="1" x14ac:dyDescent="0.25">
      <c r="A11" s="431" t="s">
        <v>826</v>
      </c>
      <c r="B11" s="197">
        <v>13</v>
      </c>
      <c r="C11" s="938">
        <v>9</v>
      </c>
    </row>
    <row r="12" spans="1:3" ht="42.6" customHeight="1" x14ac:dyDescent="0.25">
      <c r="A12" s="431" t="s">
        <v>843</v>
      </c>
      <c r="B12" s="761">
        <v>16</v>
      </c>
      <c r="C12" s="938">
        <v>15.4</v>
      </c>
    </row>
    <row r="13" spans="1:3" ht="42.6" customHeight="1" x14ac:dyDescent="0.25">
      <c r="A13" s="431" t="s">
        <v>844</v>
      </c>
      <c r="B13" s="197">
        <v>343.3</v>
      </c>
      <c r="C13" s="938">
        <v>296.7</v>
      </c>
    </row>
    <row r="14" spans="1:3" s="243" customFormat="1" ht="42.6" customHeight="1" x14ac:dyDescent="0.2">
      <c r="A14" s="432" t="s">
        <v>970</v>
      </c>
      <c r="B14" s="197">
        <v>0.21</v>
      </c>
      <c r="C14" s="938">
        <v>0.39</v>
      </c>
    </row>
    <row r="15" spans="1:3" ht="42.6" customHeight="1" x14ac:dyDescent="0.25">
      <c r="A15" s="431" t="s">
        <v>1067</v>
      </c>
      <c r="B15" s="197">
        <v>213116</v>
      </c>
      <c r="C15" s="938">
        <v>204140</v>
      </c>
    </row>
  </sheetData>
  <mergeCells count="1">
    <mergeCell ref="A1:C1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N28"/>
  <sheetViews>
    <sheetView zoomScaleNormal="100" workbookViewId="0">
      <selection activeCell="J18" sqref="J18"/>
    </sheetView>
  </sheetViews>
  <sheetFormatPr defaultColWidth="8.85546875" defaultRowHeight="12.75" x14ac:dyDescent="0.2"/>
  <cols>
    <col min="1" max="1" width="19.5703125" style="82" customWidth="1"/>
    <col min="2" max="3" width="8.7109375" style="82" customWidth="1"/>
    <col min="4" max="9" width="8.42578125" style="82" customWidth="1"/>
    <col min="10" max="16384" width="8.85546875" style="82"/>
  </cols>
  <sheetData>
    <row r="1" spans="1:14" ht="16.149999999999999" customHeight="1" x14ac:dyDescent="0.2">
      <c r="A1" s="1229" t="s">
        <v>1839</v>
      </c>
      <c r="B1" s="1229"/>
      <c r="C1" s="1229"/>
      <c r="D1" s="1229"/>
      <c r="E1" s="1229"/>
      <c r="F1" s="1229"/>
      <c r="G1" s="1229"/>
      <c r="H1" s="1229"/>
      <c r="I1" s="1229"/>
    </row>
    <row r="2" spans="1:14" ht="15.6" customHeight="1" x14ac:dyDescent="0.2">
      <c r="A2" s="1229" t="s">
        <v>1068</v>
      </c>
      <c r="B2" s="1229"/>
      <c r="C2" s="1229"/>
      <c r="D2" s="1229"/>
      <c r="E2" s="1229"/>
      <c r="F2" s="1229"/>
      <c r="G2" s="1229"/>
      <c r="H2" s="1229"/>
      <c r="I2" s="1229"/>
      <c r="J2" s="1618"/>
      <c r="K2" s="1618"/>
      <c r="L2" s="1618"/>
      <c r="M2" s="1618"/>
      <c r="N2" s="1618"/>
    </row>
    <row r="3" spans="1:14" ht="20.45" customHeight="1" x14ac:dyDescent="0.2">
      <c r="A3" s="1229"/>
      <c r="B3" s="1229"/>
      <c r="C3" s="1229"/>
      <c r="D3" s="1229"/>
      <c r="E3" s="1229"/>
      <c r="F3" s="1229"/>
      <c r="G3" s="1229"/>
      <c r="H3" s="1229"/>
      <c r="I3" s="1229"/>
      <c r="J3" s="1618"/>
      <c r="K3" s="1618"/>
      <c r="L3" s="1618"/>
      <c r="M3" s="1618"/>
      <c r="N3" s="1618"/>
    </row>
    <row r="4" spans="1:14" s="84" customFormat="1" ht="35.450000000000003" customHeight="1" x14ac:dyDescent="0.2">
      <c r="A4" s="1552" t="s">
        <v>891</v>
      </c>
      <c r="B4" s="1605"/>
      <c r="C4" s="1606"/>
      <c r="D4" s="1425" t="s">
        <v>1069</v>
      </c>
      <c r="E4" s="1425"/>
      <c r="F4" s="1489" t="s">
        <v>1070</v>
      </c>
      <c r="G4" s="1491"/>
      <c r="H4" s="1489" t="s">
        <v>1071</v>
      </c>
      <c r="I4" s="1491"/>
    </row>
    <row r="5" spans="1:14" s="84" customFormat="1" ht="21" customHeight="1" x14ac:dyDescent="0.2">
      <c r="A5" s="1609"/>
      <c r="B5" s="1610"/>
      <c r="C5" s="1611"/>
      <c r="D5" s="894">
        <v>2023</v>
      </c>
      <c r="E5" s="894">
        <v>2024</v>
      </c>
      <c r="F5" s="894">
        <v>2023</v>
      </c>
      <c r="G5" s="894">
        <v>2024</v>
      </c>
      <c r="H5" s="894">
        <v>2023</v>
      </c>
      <c r="I5" s="894">
        <v>2024</v>
      </c>
    </row>
    <row r="6" spans="1:14" ht="34.9" customHeight="1" x14ac:dyDescent="0.2">
      <c r="A6" s="1489" t="s">
        <v>54</v>
      </c>
      <c r="B6" s="1490"/>
      <c r="C6" s="1491"/>
      <c r="D6" s="936">
        <v>30</v>
      </c>
      <c r="E6" s="936">
        <v>20.6</v>
      </c>
      <c r="F6" s="936">
        <v>11.2</v>
      </c>
      <c r="G6" s="936">
        <v>13.7</v>
      </c>
      <c r="H6" s="792">
        <v>0</v>
      </c>
      <c r="I6" s="792">
        <v>0</v>
      </c>
    </row>
    <row r="7" spans="1:14" ht="40.9" customHeight="1" x14ac:dyDescent="0.2">
      <c r="A7" s="1619" t="s">
        <v>64</v>
      </c>
      <c r="B7" s="1620"/>
      <c r="C7" s="1621"/>
      <c r="D7" s="936">
        <v>25</v>
      </c>
      <c r="E7" s="936">
        <v>18</v>
      </c>
      <c r="F7" s="936">
        <v>8.23</v>
      </c>
      <c r="G7" s="936">
        <v>9.1999999999999993</v>
      </c>
      <c r="H7" s="792">
        <v>0</v>
      </c>
      <c r="I7" s="792">
        <v>0</v>
      </c>
    </row>
    <row r="8" spans="1:14" s="85" customFormat="1" ht="23.45" customHeight="1" x14ac:dyDescent="0.2">
      <c r="A8" s="1622" t="s">
        <v>1072</v>
      </c>
      <c r="B8" s="1623"/>
      <c r="C8" s="1624"/>
      <c r="D8" s="788">
        <v>17.7</v>
      </c>
      <c r="E8" s="788">
        <v>17.100000000000001</v>
      </c>
      <c r="F8" s="788">
        <v>7.8</v>
      </c>
      <c r="G8" s="788">
        <v>6.6</v>
      </c>
      <c r="H8" s="788" t="s">
        <v>318</v>
      </c>
      <c r="I8" s="788" t="s">
        <v>318</v>
      </c>
    </row>
    <row r="9" spans="1:14" ht="42" customHeight="1" x14ac:dyDescent="0.2">
      <c r="A9" s="245"/>
      <c r="B9" s="245"/>
      <c r="C9" s="245"/>
      <c r="D9" s="245"/>
      <c r="E9" s="245"/>
      <c r="F9" s="245"/>
      <c r="G9" s="245"/>
      <c r="H9" s="245"/>
      <c r="I9" s="245"/>
    </row>
    <row r="10" spans="1:14" ht="15" x14ac:dyDescent="0.2">
      <c r="A10" s="1229" t="s">
        <v>1073</v>
      </c>
      <c r="B10" s="1229"/>
      <c r="C10" s="1229"/>
      <c r="D10" s="1229"/>
      <c r="E10" s="1229"/>
      <c r="F10" s="1229"/>
      <c r="G10" s="1229"/>
      <c r="H10" s="1229"/>
      <c r="I10" s="1229"/>
    </row>
    <row r="11" spans="1:14" ht="15" x14ac:dyDescent="0.2">
      <c r="A11" s="1229" t="s">
        <v>1840</v>
      </c>
      <c r="B11" s="1229"/>
      <c r="C11" s="1229"/>
      <c r="D11" s="1229"/>
      <c r="E11" s="1229"/>
      <c r="F11" s="1229"/>
      <c r="G11" s="1229"/>
      <c r="H11" s="1229"/>
      <c r="I11" s="1229"/>
    </row>
    <row r="12" spans="1:14" ht="15" x14ac:dyDescent="0.2">
      <c r="A12" s="1229" t="s">
        <v>1074</v>
      </c>
      <c r="B12" s="1229"/>
      <c r="C12" s="1229"/>
      <c r="D12" s="1229"/>
      <c r="E12" s="1229"/>
      <c r="F12" s="1229"/>
      <c r="G12" s="1229"/>
      <c r="H12" s="1229"/>
      <c r="I12" s="1229"/>
    </row>
    <row r="13" spans="1:14" ht="15" x14ac:dyDescent="0.2">
      <c r="A13" s="1229"/>
      <c r="B13" s="1229"/>
      <c r="C13" s="1229"/>
      <c r="D13" s="1229"/>
      <c r="E13" s="1229"/>
      <c r="F13" s="1229"/>
      <c r="G13" s="1229"/>
      <c r="H13" s="1229"/>
      <c r="I13" s="1229"/>
    </row>
    <row r="14" spans="1:14" ht="36.6" customHeight="1" x14ac:dyDescent="0.2">
      <c r="A14" s="1425" t="s">
        <v>891</v>
      </c>
      <c r="B14" s="1425" t="s">
        <v>1075</v>
      </c>
      <c r="C14" s="1425"/>
      <c r="D14" s="1425" t="s">
        <v>1076</v>
      </c>
      <c r="E14" s="1425"/>
      <c r="F14" s="1425" t="s">
        <v>1077</v>
      </c>
      <c r="G14" s="1425"/>
      <c r="H14" s="1425" t="s">
        <v>1078</v>
      </c>
      <c r="I14" s="1425"/>
    </row>
    <row r="15" spans="1:14" ht="20.45" customHeight="1" x14ac:dyDescent="0.2">
      <c r="A15" s="1425"/>
      <c r="B15" s="894">
        <v>2023</v>
      </c>
      <c r="C15" s="894">
        <v>2024</v>
      </c>
      <c r="D15" s="894">
        <v>2023</v>
      </c>
      <c r="E15" s="894">
        <v>2024</v>
      </c>
      <c r="F15" s="894">
        <v>2023</v>
      </c>
      <c r="G15" s="894">
        <v>2024</v>
      </c>
      <c r="H15" s="894">
        <v>2023</v>
      </c>
      <c r="I15" s="894">
        <v>2024</v>
      </c>
    </row>
    <row r="16" spans="1:14" ht="36" customHeight="1" x14ac:dyDescent="0.2">
      <c r="A16" s="395" t="s">
        <v>54</v>
      </c>
      <c r="B16" s="787">
        <v>9.19</v>
      </c>
      <c r="C16" s="936">
        <v>16.100000000000001</v>
      </c>
      <c r="D16" s="787">
        <v>14.29</v>
      </c>
      <c r="E16" s="936">
        <v>21</v>
      </c>
      <c r="F16" s="787">
        <v>14.29</v>
      </c>
      <c r="G16" s="936">
        <v>15.6</v>
      </c>
      <c r="H16" s="787">
        <v>9.19</v>
      </c>
      <c r="I16" s="936">
        <v>15.7</v>
      </c>
    </row>
    <row r="17" spans="1:9" ht="37.9" customHeight="1" x14ac:dyDescent="0.2">
      <c r="A17" s="393" t="s">
        <v>64</v>
      </c>
      <c r="B17" s="787">
        <v>18.7</v>
      </c>
      <c r="C17" s="936">
        <v>26.7</v>
      </c>
      <c r="D17" s="787">
        <v>10.56</v>
      </c>
      <c r="E17" s="936">
        <v>15.8</v>
      </c>
      <c r="F17" s="787">
        <v>10.17</v>
      </c>
      <c r="G17" s="936">
        <v>12.5</v>
      </c>
      <c r="H17" s="787">
        <v>8.23</v>
      </c>
      <c r="I17" s="936">
        <v>10.8</v>
      </c>
    </row>
    <row r="18" spans="1:9" s="85" customFormat="1" ht="28.15" customHeight="1" x14ac:dyDescent="0.2">
      <c r="A18" s="428" t="s">
        <v>1072</v>
      </c>
      <c r="B18" s="788">
        <v>21.2</v>
      </c>
      <c r="C18" s="788">
        <v>19.7</v>
      </c>
      <c r="D18" s="788">
        <v>17.100000000000001</v>
      </c>
      <c r="E18" s="788">
        <v>17.5</v>
      </c>
      <c r="F18" s="788">
        <v>7.7</v>
      </c>
      <c r="G18" s="788">
        <v>7.2</v>
      </c>
      <c r="H18" s="788">
        <v>15.4</v>
      </c>
      <c r="I18" s="788">
        <v>13.7</v>
      </c>
    </row>
    <row r="19" spans="1:9" ht="18.75" x14ac:dyDescent="0.2">
      <c r="A19" s="245"/>
      <c r="B19" s="245"/>
      <c r="C19" s="245"/>
      <c r="D19" s="245"/>
      <c r="E19" s="245"/>
      <c r="F19" s="245"/>
      <c r="G19" s="245"/>
      <c r="H19" s="245"/>
      <c r="I19" s="245"/>
    </row>
    <row r="20" spans="1:9" ht="42.6" customHeight="1" x14ac:dyDescent="0.2">
      <c r="A20" s="245"/>
      <c r="B20" s="245"/>
      <c r="C20" s="245"/>
      <c r="D20" s="245"/>
      <c r="E20" s="245"/>
      <c r="F20" s="245"/>
      <c r="G20" s="245"/>
      <c r="H20" s="245"/>
      <c r="I20" s="245"/>
    </row>
    <row r="21" spans="1:9" ht="16.149999999999999" customHeight="1" x14ac:dyDescent="0.2">
      <c r="A21" s="1229" t="s">
        <v>1841</v>
      </c>
      <c r="B21" s="1229"/>
      <c r="C21" s="1229"/>
      <c r="D21" s="1229"/>
      <c r="E21" s="1229"/>
      <c r="F21" s="1229"/>
      <c r="G21" s="1229"/>
      <c r="H21" s="1229"/>
      <c r="I21" s="1229"/>
    </row>
    <row r="22" spans="1:9" ht="15.6" customHeight="1" x14ac:dyDescent="0.2">
      <c r="A22" s="1229" t="s">
        <v>1068</v>
      </c>
      <c r="B22" s="1229"/>
      <c r="C22" s="1229"/>
      <c r="D22" s="1229"/>
      <c r="E22" s="1229"/>
      <c r="F22" s="1229"/>
      <c r="G22" s="1229"/>
      <c r="H22" s="1229"/>
      <c r="I22" s="1229"/>
    </row>
    <row r="23" spans="1:9" ht="15" x14ac:dyDescent="0.2">
      <c r="A23" s="1229"/>
      <c r="B23" s="1229"/>
      <c r="C23" s="1229"/>
      <c r="D23" s="1229"/>
      <c r="E23" s="1229"/>
      <c r="F23" s="1229"/>
      <c r="G23" s="1229"/>
      <c r="H23" s="1229"/>
      <c r="I23" s="1229"/>
    </row>
    <row r="24" spans="1:9" ht="27.6" customHeight="1" x14ac:dyDescent="0.2">
      <c r="A24" s="1552" t="s">
        <v>891</v>
      </c>
      <c r="B24" s="1605"/>
      <c r="C24" s="1606"/>
      <c r="D24" s="1425" t="s">
        <v>1079</v>
      </c>
      <c r="E24" s="1425"/>
      <c r="F24" s="1489" t="s">
        <v>1080</v>
      </c>
      <c r="G24" s="1491"/>
      <c r="H24" s="1489" t="s">
        <v>1081</v>
      </c>
      <c r="I24" s="1491"/>
    </row>
    <row r="25" spans="1:9" ht="30" customHeight="1" x14ac:dyDescent="0.2">
      <c r="A25" s="1609"/>
      <c r="B25" s="1610"/>
      <c r="C25" s="1611"/>
      <c r="D25" s="894">
        <v>2023</v>
      </c>
      <c r="E25" s="894">
        <v>2024</v>
      </c>
      <c r="F25" s="894">
        <v>2023</v>
      </c>
      <c r="G25" s="894">
        <v>2024</v>
      </c>
      <c r="H25" s="894">
        <v>2023</v>
      </c>
      <c r="I25" s="894">
        <v>2024</v>
      </c>
    </row>
    <row r="26" spans="1:9" ht="22.9" customHeight="1" x14ac:dyDescent="0.2">
      <c r="A26" s="1489" t="s">
        <v>54</v>
      </c>
      <c r="B26" s="1490"/>
      <c r="C26" s="1491"/>
      <c r="D26" s="936">
        <v>0</v>
      </c>
      <c r="E26" s="936">
        <v>0</v>
      </c>
      <c r="F26" s="936">
        <v>29.2</v>
      </c>
      <c r="G26" s="936">
        <v>35.5</v>
      </c>
      <c r="H26" s="936">
        <v>27.2</v>
      </c>
      <c r="I26" s="936">
        <v>25.1</v>
      </c>
    </row>
    <row r="27" spans="1:9" ht="42.6" customHeight="1" x14ac:dyDescent="0.2">
      <c r="A27" s="1619" t="s">
        <v>64</v>
      </c>
      <c r="B27" s="1620"/>
      <c r="C27" s="1621"/>
      <c r="D27" s="936">
        <v>0</v>
      </c>
      <c r="E27" s="936">
        <v>0</v>
      </c>
      <c r="F27" s="936">
        <v>20.9</v>
      </c>
      <c r="G27" s="936">
        <v>31.1</v>
      </c>
      <c r="H27" s="936">
        <v>17.5</v>
      </c>
      <c r="I27" s="936">
        <v>19.600000000000001</v>
      </c>
    </row>
    <row r="28" spans="1:9" s="85" customFormat="1" ht="28.15" customHeight="1" x14ac:dyDescent="0.2">
      <c r="A28" s="1622" t="s">
        <v>1072</v>
      </c>
      <c r="B28" s="1623"/>
      <c r="C28" s="1624"/>
      <c r="D28" s="788" t="s">
        <v>318</v>
      </c>
      <c r="E28" s="788" t="s">
        <v>318</v>
      </c>
      <c r="F28" s="788" t="s">
        <v>318</v>
      </c>
      <c r="G28" s="788" t="s">
        <v>318</v>
      </c>
      <c r="H28" s="788" t="s">
        <v>318</v>
      </c>
      <c r="I28" s="788" t="s">
        <v>318</v>
      </c>
    </row>
  </sheetData>
  <mergeCells count="31">
    <mergeCell ref="A26:C26"/>
    <mergeCell ref="A27:C27"/>
    <mergeCell ref="A28:C28"/>
    <mergeCell ref="A21:I21"/>
    <mergeCell ref="A22:I22"/>
    <mergeCell ref="A23:I23"/>
    <mergeCell ref="A24:C25"/>
    <mergeCell ref="D24:E24"/>
    <mergeCell ref="F24:G24"/>
    <mergeCell ref="H24:I24"/>
    <mergeCell ref="A13:I13"/>
    <mergeCell ref="A14:A15"/>
    <mergeCell ref="B14:C14"/>
    <mergeCell ref="D14:E14"/>
    <mergeCell ref="F14:G14"/>
    <mergeCell ref="H14:I14"/>
    <mergeCell ref="A12:I12"/>
    <mergeCell ref="A1:I1"/>
    <mergeCell ref="A2:I2"/>
    <mergeCell ref="J2:N2"/>
    <mergeCell ref="A3:I3"/>
    <mergeCell ref="J3:N3"/>
    <mergeCell ref="A4:C5"/>
    <mergeCell ref="D4:E4"/>
    <mergeCell ref="F4:G4"/>
    <mergeCell ref="H4:I4"/>
    <mergeCell ref="A6:C6"/>
    <mergeCell ref="A7:C7"/>
    <mergeCell ref="A8:C8"/>
    <mergeCell ref="A10:I10"/>
    <mergeCell ref="A11:I11"/>
  </mergeCells>
  <printOptions horizontalCentered="1"/>
  <pageMargins left="0.39370078740157483" right="0.39370078740157483" top="0.39370078740157483" bottom="0.78740157480314965" header="0" footer="0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1"/>
  <sheetViews>
    <sheetView workbookViewId="0">
      <selection sqref="A1:C1"/>
    </sheetView>
  </sheetViews>
  <sheetFormatPr defaultRowHeight="12.75" x14ac:dyDescent="0.2"/>
  <cols>
    <col min="1" max="1" width="51.5703125" customWidth="1"/>
    <col min="2" max="3" width="16.7109375" customWidth="1"/>
  </cols>
  <sheetData>
    <row r="1" spans="1:8" ht="21.6" customHeight="1" x14ac:dyDescent="0.2">
      <c r="A1" s="1229" t="s">
        <v>1082</v>
      </c>
      <c r="B1" s="1229"/>
      <c r="C1" s="1229"/>
    </row>
    <row r="2" spans="1:8" ht="15.75" x14ac:dyDescent="0.25">
      <c r="A2" s="402"/>
      <c r="B2" s="182"/>
    </row>
    <row r="3" spans="1:8" ht="15.75" x14ac:dyDescent="0.2">
      <c r="A3" s="407" t="s">
        <v>812</v>
      </c>
      <c r="B3" s="895">
        <v>2023</v>
      </c>
      <c r="C3" s="397">
        <v>2024</v>
      </c>
    </row>
    <row r="4" spans="1:8" ht="42" customHeight="1" x14ac:dyDescent="0.2">
      <c r="A4" s="94" t="s">
        <v>1618</v>
      </c>
      <c r="B4" s="240">
        <v>99.75</v>
      </c>
      <c r="C4" s="240">
        <v>120.75</v>
      </c>
    </row>
    <row r="5" spans="1:8" ht="42" customHeight="1" x14ac:dyDescent="0.2">
      <c r="A5" s="94" t="s">
        <v>1619</v>
      </c>
      <c r="B5" s="240">
        <v>90</v>
      </c>
      <c r="C5" s="240">
        <v>105.25</v>
      </c>
    </row>
    <row r="6" spans="1:8" ht="42" customHeight="1" x14ac:dyDescent="0.2">
      <c r="A6" s="94" t="s">
        <v>1620</v>
      </c>
      <c r="B6" s="241">
        <v>69</v>
      </c>
      <c r="C6" s="241">
        <v>80</v>
      </c>
    </row>
    <row r="7" spans="1:8" ht="42" customHeight="1" x14ac:dyDescent="0.2">
      <c r="A7" s="94" t="s">
        <v>1083</v>
      </c>
      <c r="B7" s="240">
        <v>0.67</v>
      </c>
      <c r="C7" s="240">
        <v>0.77</v>
      </c>
    </row>
    <row r="8" spans="1:8" ht="42" customHeight="1" x14ac:dyDescent="0.2">
      <c r="A8" s="416" t="s">
        <v>1084</v>
      </c>
      <c r="B8" s="241">
        <v>212</v>
      </c>
      <c r="C8" s="241">
        <v>242</v>
      </c>
    </row>
    <row r="9" spans="1:8" ht="34.9" customHeight="1" x14ac:dyDescent="0.2">
      <c r="A9" s="401" t="s">
        <v>1085</v>
      </c>
      <c r="B9" s="241">
        <v>192</v>
      </c>
      <c r="C9" s="241">
        <v>222</v>
      </c>
    </row>
    <row r="10" spans="1:8" ht="34.9" customHeight="1" x14ac:dyDescent="0.2">
      <c r="A10" s="401" t="s">
        <v>1086</v>
      </c>
      <c r="B10" s="241">
        <v>20</v>
      </c>
      <c r="C10" s="241">
        <v>20</v>
      </c>
    </row>
    <row r="11" spans="1:8" ht="42" customHeight="1" x14ac:dyDescent="0.2">
      <c r="A11" s="416" t="s">
        <v>1087</v>
      </c>
      <c r="B11" s="475">
        <v>9.5</v>
      </c>
      <c r="C11" s="475">
        <v>6.2</v>
      </c>
    </row>
    <row r="12" spans="1:8" ht="42" customHeight="1" x14ac:dyDescent="0.2">
      <c r="A12" s="94" t="s">
        <v>1088</v>
      </c>
      <c r="B12" s="475">
        <v>7.1</v>
      </c>
      <c r="C12" s="475">
        <v>5.4</v>
      </c>
    </row>
    <row r="13" spans="1:8" ht="34.15" customHeight="1" x14ac:dyDescent="0.2">
      <c r="A13" s="416" t="s">
        <v>844</v>
      </c>
      <c r="B13" s="476">
        <v>344.2</v>
      </c>
      <c r="C13" s="476">
        <v>343.9</v>
      </c>
    </row>
    <row r="14" spans="1:8" ht="34.15" customHeight="1" x14ac:dyDescent="0.2">
      <c r="A14" s="94" t="s">
        <v>1609</v>
      </c>
      <c r="B14" s="252">
        <v>40</v>
      </c>
      <c r="C14" s="252">
        <v>36</v>
      </c>
      <c r="D14" s="385"/>
      <c r="E14" s="385"/>
      <c r="F14" s="385"/>
      <c r="G14" s="385"/>
      <c r="H14" s="385"/>
    </row>
    <row r="15" spans="1:8" ht="34.15" customHeight="1" x14ac:dyDescent="0.2">
      <c r="A15" s="416" t="s">
        <v>1087</v>
      </c>
      <c r="B15" s="476">
        <v>6.7</v>
      </c>
      <c r="C15" s="476">
        <v>9</v>
      </c>
    </row>
    <row r="16" spans="1:8" ht="42" customHeight="1" x14ac:dyDescent="0.2">
      <c r="A16" s="94" t="s">
        <v>1088</v>
      </c>
      <c r="B16" s="240">
        <v>26.7</v>
      </c>
      <c r="C16" s="240">
        <v>24.9</v>
      </c>
    </row>
    <row r="17" spans="1:3" ht="30" customHeight="1" x14ac:dyDescent="0.2">
      <c r="A17" s="416" t="s">
        <v>844</v>
      </c>
      <c r="B17" s="240">
        <v>340.9</v>
      </c>
      <c r="C17" s="240">
        <v>301.39999999999998</v>
      </c>
    </row>
    <row r="18" spans="1:3" ht="30" customHeight="1" x14ac:dyDescent="0.2">
      <c r="A18" s="94" t="s">
        <v>1089</v>
      </c>
      <c r="B18" s="241">
        <v>138063</v>
      </c>
      <c r="C18" s="241">
        <v>142347</v>
      </c>
    </row>
    <row r="19" spans="1:3" ht="42" customHeight="1" x14ac:dyDescent="0.2">
      <c r="A19" s="94" t="s">
        <v>1090</v>
      </c>
      <c r="B19" s="240">
        <v>0.13</v>
      </c>
      <c r="C19" s="240">
        <v>0.13</v>
      </c>
    </row>
    <row r="20" spans="1:3" ht="33" customHeight="1" x14ac:dyDescent="0.2">
      <c r="A20" s="94" t="s">
        <v>1091</v>
      </c>
      <c r="B20" s="241">
        <v>4504</v>
      </c>
      <c r="C20" s="241">
        <v>0</v>
      </c>
    </row>
    <row r="21" spans="1:3" ht="42" customHeight="1" x14ac:dyDescent="0.2">
      <c r="A21" s="94" t="s">
        <v>1092</v>
      </c>
      <c r="B21" s="241">
        <v>4.0000000000000001E-3</v>
      </c>
      <c r="C21" s="241">
        <v>0</v>
      </c>
    </row>
  </sheetData>
  <mergeCells count="1">
    <mergeCell ref="A1:C1"/>
  </mergeCells>
  <printOptions horizontalCentered="1"/>
  <pageMargins left="0.39370078740157483" right="0.39370078740157483" top="0.39370078740157483" bottom="0.78740157480314965" header="0" footer="0"/>
  <pageSetup paperSize="9"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9"/>
  <sheetViews>
    <sheetView zoomScaleNormal="100" workbookViewId="0">
      <selection activeCell="I14" sqref="I14"/>
    </sheetView>
  </sheetViews>
  <sheetFormatPr defaultColWidth="9.140625" defaultRowHeight="12.75" x14ac:dyDescent="0.2"/>
  <cols>
    <col min="1" max="1" width="30.7109375" style="479" customWidth="1"/>
    <col min="2" max="2" width="13.5703125" style="20" customWidth="1"/>
    <col min="3" max="3" width="13.5703125" style="37" customWidth="1"/>
    <col min="4" max="5" width="13.5703125" style="20" customWidth="1"/>
    <col min="6" max="16384" width="9.140625" style="20"/>
  </cols>
  <sheetData>
    <row r="1" spans="1:5" ht="23.45" customHeight="1" x14ac:dyDescent="0.25">
      <c r="A1" s="1212" t="s">
        <v>1093</v>
      </c>
      <c r="B1" s="1212"/>
      <c r="C1" s="1212"/>
      <c r="D1" s="1212"/>
      <c r="E1" s="1212"/>
    </row>
    <row r="2" spans="1:5" ht="16.5" customHeight="1" x14ac:dyDescent="0.25">
      <c r="A2" s="1212" t="s">
        <v>1842</v>
      </c>
      <c r="B2" s="1212"/>
      <c r="C2" s="1212"/>
      <c r="D2" s="1212"/>
      <c r="E2" s="1212"/>
    </row>
    <row r="3" spans="1:5" ht="16.5" customHeight="1" x14ac:dyDescent="0.25">
      <c r="A3" s="1625" t="s">
        <v>1094</v>
      </c>
      <c r="B3" s="1625"/>
      <c r="C3" s="1625"/>
      <c r="D3" s="1625"/>
      <c r="E3" s="1625"/>
    </row>
    <row r="4" spans="1:5" s="200" customFormat="1" ht="25.9" customHeight="1" x14ac:dyDescent="0.2">
      <c r="A4" s="1626" t="s">
        <v>891</v>
      </c>
      <c r="B4" s="1619" t="s">
        <v>1004</v>
      </c>
      <c r="C4" s="1621"/>
      <c r="D4" s="1619" t="s">
        <v>1095</v>
      </c>
      <c r="E4" s="1621"/>
    </row>
    <row r="5" spans="1:5" s="200" customFormat="1" ht="27" customHeight="1" x14ac:dyDescent="0.2">
      <c r="A5" s="1627"/>
      <c r="B5" s="894">
        <v>2023</v>
      </c>
      <c r="C5" s="393">
        <v>2024</v>
      </c>
      <c r="D5" s="894">
        <v>2023</v>
      </c>
      <c r="E5" s="894">
        <v>2024</v>
      </c>
    </row>
    <row r="6" spans="1:5" s="477" customFormat="1" ht="28.5" customHeight="1" x14ac:dyDescent="0.2">
      <c r="A6" s="433" t="s">
        <v>569</v>
      </c>
      <c r="B6" s="906">
        <v>499.86</v>
      </c>
      <c r="C6" s="556">
        <v>607.70000000000005</v>
      </c>
      <c r="D6" s="906">
        <v>3349.16</v>
      </c>
      <c r="E6" s="556">
        <v>3463.8</v>
      </c>
    </row>
    <row r="7" spans="1:5" s="477" customFormat="1" ht="28.5" customHeight="1" x14ac:dyDescent="0.2">
      <c r="A7" s="433" t="s">
        <v>56</v>
      </c>
      <c r="B7" s="906">
        <v>467.51</v>
      </c>
      <c r="C7" s="556">
        <v>546.29999999999995</v>
      </c>
      <c r="D7" s="906">
        <v>3221.01</v>
      </c>
      <c r="E7" s="556">
        <v>3325.5</v>
      </c>
    </row>
    <row r="8" spans="1:5" s="477" customFormat="1" ht="28.5" customHeight="1" x14ac:dyDescent="0.2">
      <c r="A8" s="433" t="s">
        <v>570</v>
      </c>
      <c r="B8" s="909">
        <v>564.36</v>
      </c>
      <c r="C8" s="557">
        <v>640.9</v>
      </c>
      <c r="D8" s="906">
        <v>2768.07</v>
      </c>
      <c r="E8" s="556">
        <v>3044.1</v>
      </c>
    </row>
    <row r="9" spans="1:5" s="477" customFormat="1" ht="28.5" customHeight="1" x14ac:dyDescent="0.2">
      <c r="A9" s="433" t="s">
        <v>571</v>
      </c>
      <c r="B9" s="906">
        <v>329.1</v>
      </c>
      <c r="C9" s="556">
        <v>461.1</v>
      </c>
      <c r="D9" s="906">
        <v>2327.2199999999998</v>
      </c>
      <c r="E9" s="556">
        <v>2494.6999999999998</v>
      </c>
    </row>
    <row r="10" spans="1:5" ht="58.5" customHeight="1" x14ac:dyDescent="0.2">
      <c r="A10" s="383" t="s">
        <v>1567</v>
      </c>
      <c r="B10" s="478">
        <v>374.5</v>
      </c>
      <c r="C10" s="478">
        <v>533.70000000000005</v>
      </c>
      <c r="D10" s="460">
        <v>2697.3</v>
      </c>
      <c r="E10" s="460">
        <v>3264.2</v>
      </c>
    </row>
    <row r="11" spans="1:5" s="477" customFormat="1" ht="28.5" customHeight="1" x14ac:dyDescent="0.2">
      <c r="A11" s="433" t="s">
        <v>55</v>
      </c>
      <c r="B11" s="906">
        <v>405.1</v>
      </c>
      <c r="C11" s="556">
        <v>633.1</v>
      </c>
      <c r="D11" s="906">
        <v>2852.28</v>
      </c>
      <c r="E11" s="556">
        <v>3409.2</v>
      </c>
    </row>
    <row r="12" spans="1:5" s="477" customFormat="1" ht="28.5" customHeight="1" x14ac:dyDescent="0.2">
      <c r="A12" s="433" t="s">
        <v>572</v>
      </c>
      <c r="B12" s="906">
        <v>414.36</v>
      </c>
      <c r="C12" s="556">
        <v>496.4</v>
      </c>
      <c r="D12" s="906">
        <v>2447.3000000000002</v>
      </c>
      <c r="E12" s="556">
        <v>2620</v>
      </c>
    </row>
    <row r="13" spans="1:5" s="477" customFormat="1" ht="28.5" customHeight="1" x14ac:dyDescent="0.2">
      <c r="A13" s="433" t="s">
        <v>1632</v>
      </c>
      <c r="B13" s="906">
        <v>400.96</v>
      </c>
      <c r="C13" s="556">
        <v>442.7</v>
      </c>
      <c r="D13" s="906">
        <v>2223.5</v>
      </c>
      <c r="E13" s="556">
        <v>2246.6999999999998</v>
      </c>
    </row>
    <row r="14" spans="1:5" s="477" customFormat="1" ht="28.5" customHeight="1" x14ac:dyDescent="0.2">
      <c r="A14" s="433" t="s">
        <v>1633</v>
      </c>
      <c r="B14" s="906">
        <v>434.1</v>
      </c>
      <c r="C14" s="556">
        <v>483.9</v>
      </c>
      <c r="D14" s="906">
        <v>2669.54</v>
      </c>
      <c r="E14" s="556">
        <v>2751.4</v>
      </c>
    </row>
    <row r="15" spans="1:5" s="477" customFormat="1" ht="28.5" customHeight="1" x14ac:dyDescent="0.2">
      <c r="A15" s="433" t="s">
        <v>1634</v>
      </c>
      <c r="B15" s="906">
        <v>337.02</v>
      </c>
      <c r="C15" s="556">
        <v>684.8</v>
      </c>
      <c r="D15" s="906">
        <v>1780.06</v>
      </c>
      <c r="E15" s="556">
        <v>1889.6</v>
      </c>
    </row>
    <row r="16" spans="1:5" s="477" customFormat="1" ht="28.5" customHeight="1" x14ac:dyDescent="0.2">
      <c r="A16" s="433" t="s">
        <v>57</v>
      </c>
      <c r="B16" s="906">
        <v>362.35</v>
      </c>
      <c r="C16" s="556">
        <v>411</v>
      </c>
      <c r="D16" s="906">
        <v>2147.44</v>
      </c>
      <c r="E16" s="556">
        <v>2183</v>
      </c>
    </row>
    <row r="17" spans="1:5" s="477" customFormat="1" ht="28.5" customHeight="1" x14ac:dyDescent="0.2">
      <c r="A17" s="433" t="s">
        <v>1635</v>
      </c>
      <c r="B17" s="906">
        <v>448.95</v>
      </c>
      <c r="C17" s="556">
        <v>598.70000000000005</v>
      </c>
      <c r="D17" s="906">
        <v>2721.73</v>
      </c>
      <c r="E17" s="556">
        <v>2824.1</v>
      </c>
    </row>
    <row r="18" spans="1:5" s="477" customFormat="1" ht="28.5" customHeight="1" x14ac:dyDescent="0.2">
      <c r="A18" s="433" t="s">
        <v>1636</v>
      </c>
      <c r="B18" s="906">
        <v>354.03</v>
      </c>
      <c r="C18" s="556">
        <v>425</v>
      </c>
      <c r="D18" s="906">
        <v>1915.4</v>
      </c>
      <c r="E18" s="556">
        <v>1968</v>
      </c>
    </row>
    <row r="19" spans="1:5" s="477" customFormat="1" ht="28.5" customHeight="1" x14ac:dyDescent="0.2">
      <c r="A19" s="433" t="s">
        <v>1637</v>
      </c>
      <c r="B19" s="906">
        <v>673.62</v>
      </c>
      <c r="C19" s="556">
        <v>681.2</v>
      </c>
      <c r="D19" s="906">
        <v>2649.14</v>
      </c>
      <c r="E19" s="556">
        <v>2737.9</v>
      </c>
    </row>
    <row r="20" spans="1:5" s="477" customFormat="1" ht="28.5" customHeight="1" x14ac:dyDescent="0.2">
      <c r="A20" s="433" t="s">
        <v>1638</v>
      </c>
      <c r="B20" s="906">
        <v>644.55999999999995</v>
      </c>
      <c r="C20" s="556">
        <v>378.3</v>
      </c>
      <c r="D20" s="906">
        <v>2544.31</v>
      </c>
      <c r="E20" s="556">
        <v>2570.5</v>
      </c>
    </row>
    <row r="21" spans="1:5" s="477" customFormat="1" ht="28.5" customHeight="1" x14ac:dyDescent="0.2">
      <c r="A21" s="433" t="s">
        <v>1639</v>
      </c>
      <c r="B21" s="906">
        <v>370.87</v>
      </c>
      <c r="C21" s="556">
        <v>382.4</v>
      </c>
      <c r="D21" s="906">
        <v>2280.44</v>
      </c>
      <c r="E21" s="556">
        <v>2262.4</v>
      </c>
    </row>
    <row r="22" spans="1:5" s="477" customFormat="1" ht="28.5" customHeight="1" x14ac:dyDescent="0.2">
      <c r="A22" s="433" t="s">
        <v>1640</v>
      </c>
      <c r="B22" s="906">
        <v>536.54</v>
      </c>
      <c r="C22" s="556">
        <v>505.7</v>
      </c>
      <c r="D22" s="906">
        <v>2566.0500000000002</v>
      </c>
      <c r="E22" s="556">
        <v>2616.6</v>
      </c>
    </row>
    <row r="23" spans="1:5" s="477" customFormat="1" ht="28.5" customHeight="1" x14ac:dyDescent="0.2">
      <c r="A23" s="433" t="s">
        <v>1644</v>
      </c>
      <c r="B23" s="906">
        <v>412.16</v>
      </c>
      <c r="C23" s="556">
        <v>327</v>
      </c>
      <c r="D23" s="906">
        <v>2236.63</v>
      </c>
      <c r="E23" s="556">
        <v>2366.3000000000002</v>
      </c>
    </row>
    <row r="24" spans="1:5" s="477" customFormat="1" ht="28.5" customHeight="1" x14ac:dyDescent="0.2">
      <c r="A24" s="433" t="s">
        <v>1641</v>
      </c>
      <c r="B24" s="906">
        <v>444.02</v>
      </c>
      <c r="C24" s="556">
        <v>430.2</v>
      </c>
      <c r="D24" s="906">
        <v>2391.37</v>
      </c>
      <c r="E24" s="556">
        <v>2433.6999999999998</v>
      </c>
    </row>
    <row r="25" spans="1:5" s="477" customFormat="1" ht="28.5" customHeight="1" x14ac:dyDescent="0.2">
      <c r="A25" s="433" t="s">
        <v>1642</v>
      </c>
      <c r="B25" s="906">
        <v>457.78</v>
      </c>
      <c r="C25" s="556">
        <v>518.6</v>
      </c>
      <c r="D25" s="906">
        <v>2781.53</v>
      </c>
      <c r="E25" s="556">
        <v>2838.1</v>
      </c>
    </row>
    <row r="26" spans="1:5" s="477" customFormat="1" ht="28.5" customHeight="1" x14ac:dyDescent="0.2">
      <c r="A26" s="39" t="s">
        <v>64</v>
      </c>
      <c r="B26" s="911">
        <v>455.3</v>
      </c>
      <c r="C26" s="558">
        <v>548.79999999999995</v>
      </c>
      <c r="D26" s="1142">
        <v>2809.6</v>
      </c>
      <c r="E26" s="552">
        <v>2958.9</v>
      </c>
    </row>
    <row r="27" spans="1:5" s="477" customFormat="1" ht="28.5" customHeight="1" x14ac:dyDescent="0.2">
      <c r="A27" s="39" t="s">
        <v>146</v>
      </c>
      <c r="B27" s="179">
        <v>461.1</v>
      </c>
      <c r="C27" s="179">
        <v>478.1</v>
      </c>
      <c r="D27" s="179">
        <v>2848.6</v>
      </c>
      <c r="E27" s="179">
        <v>2951.6</v>
      </c>
    </row>
    <row r="28" spans="1:5" x14ac:dyDescent="0.2">
      <c r="B28" s="480"/>
      <c r="C28" s="481"/>
      <c r="D28" s="480"/>
      <c r="E28" s="480"/>
    </row>
    <row r="29" spans="1:5" x14ac:dyDescent="0.2">
      <c r="B29" s="480"/>
      <c r="C29" s="481"/>
      <c r="D29" s="480"/>
      <c r="E29" s="480"/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E301"/>
  <sheetViews>
    <sheetView topLeftCell="A4" zoomScaleNormal="100" zoomScaleSheetLayoutView="55" workbookViewId="0">
      <selection activeCell="B37" sqref="B37:D37"/>
    </sheetView>
  </sheetViews>
  <sheetFormatPr defaultRowHeight="12.75" x14ac:dyDescent="0.2"/>
  <cols>
    <col min="1" max="1" width="14.42578125" customWidth="1"/>
    <col min="2" max="2" width="22.42578125" customWidth="1"/>
    <col min="3" max="3" width="25.42578125" customWidth="1"/>
    <col min="4" max="4" width="26.5703125" customWidth="1"/>
  </cols>
  <sheetData>
    <row r="1" spans="1:5" ht="30.6" customHeight="1" x14ac:dyDescent="0.2">
      <c r="A1" s="1229" t="s">
        <v>1563</v>
      </c>
      <c r="B1" s="1229"/>
      <c r="C1" s="1229"/>
      <c r="D1" s="1229"/>
    </row>
    <row r="2" spans="1:5" ht="17.45" customHeight="1" x14ac:dyDescent="0.2">
      <c r="A2" s="1230" t="s">
        <v>98</v>
      </c>
      <c r="B2" s="1230"/>
      <c r="C2" s="1230"/>
      <c r="D2" s="1230"/>
      <c r="E2" s="32"/>
    </row>
    <row r="3" spans="1:5" ht="21" customHeight="1" x14ac:dyDescent="0.2">
      <c r="A3" s="1231" t="s">
        <v>99</v>
      </c>
      <c r="B3" s="1233" t="s">
        <v>100</v>
      </c>
      <c r="C3" s="1234"/>
      <c r="D3" s="1235"/>
    </row>
    <row r="4" spans="1:5" ht="46.15" customHeight="1" x14ac:dyDescent="0.2">
      <c r="A4" s="1232"/>
      <c r="B4" s="392" t="s">
        <v>101</v>
      </c>
      <c r="C4" s="392" t="s">
        <v>102</v>
      </c>
      <c r="D4" s="392" t="s">
        <v>103</v>
      </c>
    </row>
    <row r="5" spans="1:5" ht="18" customHeight="1" x14ac:dyDescent="0.2">
      <c r="A5" s="395" t="s">
        <v>104</v>
      </c>
      <c r="B5" s="33">
        <v>33.700000000000003</v>
      </c>
      <c r="C5" s="33">
        <v>60.1</v>
      </c>
      <c r="D5" s="33">
        <v>6.2</v>
      </c>
    </row>
    <row r="6" spans="1:5" ht="18" customHeight="1" x14ac:dyDescent="0.2">
      <c r="A6" s="395" t="s">
        <v>105</v>
      </c>
      <c r="B6" s="33">
        <v>23.3</v>
      </c>
      <c r="C6" s="33">
        <v>65.599999999999994</v>
      </c>
      <c r="D6" s="33">
        <v>11.1</v>
      </c>
    </row>
    <row r="7" spans="1:5" ht="18" customHeight="1" x14ac:dyDescent="0.2">
      <c r="A7" s="395" t="s">
        <v>106</v>
      </c>
      <c r="B7" s="33">
        <v>23.4</v>
      </c>
      <c r="C7" s="33">
        <v>59.8</v>
      </c>
      <c r="D7" s="33">
        <v>16.8</v>
      </c>
    </row>
    <row r="8" spans="1:5" ht="18" customHeight="1" x14ac:dyDescent="0.2">
      <c r="A8" s="395" t="s">
        <v>107</v>
      </c>
      <c r="B8" s="33">
        <v>22.2</v>
      </c>
      <c r="C8" s="33">
        <v>59.1</v>
      </c>
      <c r="D8" s="33">
        <v>18.7</v>
      </c>
    </row>
    <row r="9" spans="1:5" ht="18" customHeight="1" x14ac:dyDescent="0.2">
      <c r="A9" s="395" t="s">
        <v>108</v>
      </c>
      <c r="B9" s="33">
        <v>21.7</v>
      </c>
      <c r="C9" s="33">
        <v>59.4</v>
      </c>
      <c r="D9" s="33">
        <v>18.899999999999999</v>
      </c>
    </row>
    <row r="10" spans="1:5" ht="18" customHeight="1" x14ac:dyDescent="0.2">
      <c r="A10" s="395" t="s">
        <v>109</v>
      </c>
      <c r="B10" s="33">
        <v>21.1</v>
      </c>
      <c r="C10" s="33">
        <v>59.6</v>
      </c>
      <c r="D10" s="33">
        <v>19.3</v>
      </c>
    </row>
    <row r="11" spans="1:5" ht="18" customHeight="1" x14ac:dyDescent="0.2">
      <c r="A11" s="395" t="s">
        <v>110</v>
      </c>
      <c r="B11" s="33">
        <v>20.6</v>
      </c>
      <c r="C11" s="33">
        <v>60</v>
      </c>
      <c r="D11" s="33">
        <v>19.399999999999999</v>
      </c>
    </row>
    <row r="12" spans="1:5" ht="18" customHeight="1" x14ac:dyDescent="0.2">
      <c r="A12" s="395" t="s">
        <v>111</v>
      </c>
      <c r="B12" s="33">
        <v>20</v>
      </c>
      <c r="C12" s="33">
        <v>60.6</v>
      </c>
      <c r="D12" s="33">
        <v>19.399999999999999</v>
      </c>
    </row>
    <row r="13" spans="1:5" ht="18" customHeight="1" x14ac:dyDescent="0.2">
      <c r="A13" s="395" t="s">
        <v>112</v>
      </c>
      <c r="B13" s="33">
        <v>19.2</v>
      </c>
      <c r="C13" s="33">
        <v>61.5</v>
      </c>
      <c r="D13" s="33">
        <v>19.3</v>
      </c>
    </row>
    <row r="14" spans="1:5" ht="18" customHeight="1" x14ac:dyDescent="0.2">
      <c r="A14" s="395" t="s">
        <v>113</v>
      </c>
      <c r="B14" s="33">
        <v>18.399999999999999</v>
      </c>
      <c r="C14" s="33">
        <v>62.3</v>
      </c>
      <c r="D14" s="33">
        <v>19.3</v>
      </c>
    </row>
    <row r="15" spans="1:5" ht="18" customHeight="1" x14ac:dyDescent="0.2">
      <c r="A15" s="395" t="s">
        <v>114</v>
      </c>
      <c r="B15" s="33">
        <v>17.8</v>
      </c>
      <c r="C15" s="33">
        <v>62.8</v>
      </c>
      <c r="D15" s="33">
        <v>19.399999999999999</v>
      </c>
    </row>
    <row r="16" spans="1:5" ht="18" customHeight="1" x14ac:dyDescent="0.2">
      <c r="A16" s="395" t="s">
        <v>115</v>
      </c>
      <c r="B16" s="33">
        <v>17.100000000000001</v>
      </c>
      <c r="C16" s="33">
        <v>63.5</v>
      </c>
      <c r="D16" s="33">
        <v>19.399999999999999</v>
      </c>
    </row>
    <row r="17" spans="1:4" ht="18" customHeight="1" x14ac:dyDescent="0.2">
      <c r="A17" s="395" t="s">
        <v>116</v>
      </c>
      <c r="B17" s="33">
        <v>16.399999999999999</v>
      </c>
      <c r="C17" s="33">
        <v>64.2</v>
      </c>
      <c r="D17" s="33">
        <v>19.399999999999999</v>
      </c>
    </row>
    <row r="18" spans="1:4" ht="18" customHeight="1" x14ac:dyDescent="0.2">
      <c r="A18" s="395" t="s">
        <v>117</v>
      </c>
      <c r="B18" s="33">
        <v>15.8</v>
      </c>
      <c r="C18" s="33">
        <v>64.599999999999994</v>
      </c>
      <c r="D18" s="33">
        <v>19.600000000000001</v>
      </c>
    </row>
    <row r="19" spans="1:4" ht="18" customHeight="1" x14ac:dyDescent="0.2">
      <c r="A19" s="395" t="s">
        <v>118</v>
      </c>
      <c r="B19" s="33">
        <v>15.3</v>
      </c>
      <c r="C19" s="33">
        <v>64.900000000000006</v>
      </c>
      <c r="D19" s="33">
        <v>19.8</v>
      </c>
    </row>
    <row r="20" spans="1:4" ht="18" customHeight="1" x14ac:dyDescent="0.2">
      <c r="A20" s="426" t="s">
        <v>119</v>
      </c>
      <c r="B20" s="34">
        <v>14.9</v>
      </c>
      <c r="C20" s="34">
        <v>64.900000000000006</v>
      </c>
      <c r="D20" s="34">
        <v>20.2</v>
      </c>
    </row>
    <row r="21" spans="1:4" ht="18" customHeight="1" x14ac:dyDescent="0.2">
      <c r="A21" s="426" t="s">
        <v>120</v>
      </c>
      <c r="B21" s="34">
        <v>14.8</v>
      </c>
      <c r="C21" s="34">
        <v>64.599999999999994</v>
      </c>
      <c r="D21" s="34">
        <v>20.6</v>
      </c>
    </row>
    <row r="22" spans="1:4" ht="18" customHeight="1" x14ac:dyDescent="0.2">
      <c r="A22" s="426" t="s">
        <v>121</v>
      </c>
      <c r="B22" s="34">
        <v>14.8</v>
      </c>
      <c r="C22" s="34">
        <v>64.3</v>
      </c>
      <c r="D22" s="34">
        <v>20.9</v>
      </c>
    </row>
    <row r="23" spans="1:4" ht="18" customHeight="1" x14ac:dyDescent="0.2">
      <c r="A23" s="426" t="s">
        <v>122</v>
      </c>
      <c r="B23" s="34">
        <v>15</v>
      </c>
      <c r="C23" s="34">
        <v>63.6</v>
      </c>
      <c r="D23" s="34">
        <v>21.4</v>
      </c>
    </row>
    <row r="24" spans="1:4" ht="18" customHeight="1" x14ac:dyDescent="0.2">
      <c r="A24" s="426" t="s">
        <v>123</v>
      </c>
      <c r="B24" s="34">
        <v>15.5</v>
      </c>
      <c r="C24" s="34">
        <v>62.4</v>
      </c>
      <c r="D24" s="34">
        <v>22.12</v>
      </c>
    </row>
    <row r="25" spans="1:4" ht="18" customHeight="1" x14ac:dyDescent="0.2">
      <c r="A25" s="426" t="s">
        <v>124</v>
      </c>
      <c r="B25" s="34">
        <v>15.7</v>
      </c>
      <c r="C25" s="34">
        <v>61.7</v>
      </c>
      <c r="D25" s="34">
        <v>22.6</v>
      </c>
    </row>
    <row r="26" spans="1:4" ht="18" customHeight="1" x14ac:dyDescent="0.2">
      <c r="A26" s="426" t="s">
        <v>125</v>
      </c>
      <c r="B26" s="34">
        <v>16</v>
      </c>
      <c r="C26" s="34">
        <v>60.9</v>
      </c>
      <c r="D26" s="34">
        <v>23.1</v>
      </c>
    </row>
    <row r="27" spans="1:4" ht="18" customHeight="1" x14ac:dyDescent="0.2">
      <c r="A27" s="426" t="s">
        <v>126</v>
      </c>
      <c r="B27" s="34">
        <v>16.399999999999999</v>
      </c>
      <c r="C27" s="34">
        <v>60.1</v>
      </c>
      <c r="D27" s="34">
        <v>23.5</v>
      </c>
    </row>
    <row r="28" spans="1:4" ht="18" customHeight="1" x14ac:dyDescent="0.2">
      <c r="A28" s="426" t="s">
        <v>127</v>
      </c>
      <c r="B28" s="34">
        <v>16.7</v>
      </c>
      <c r="C28" s="34">
        <v>59.2</v>
      </c>
      <c r="D28" s="34">
        <v>24.1</v>
      </c>
    </row>
    <row r="29" spans="1:4" s="35" customFormat="1" ht="18" customHeight="1" x14ac:dyDescent="0.2">
      <c r="A29" s="426" t="s">
        <v>128</v>
      </c>
      <c r="B29" s="34">
        <v>17.100000000000001</v>
      </c>
      <c r="C29" s="34">
        <v>58.3</v>
      </c>
      <c r="D29" s="34">
        <v>24.6</v>
      </c>
    </row>
    <row r="30" spans="1:4" s="35" customFormat="1" ht="18" customHeight="1" x14ac:dyDescent="0.2">
      <c r="A30" s="426" t="s">
        <v>129</v>
      </c>
      <c r="B30" s="34">
        <v>17.399999999999999</v>
      </c>
      <c r="C30" s="34">
        <v>57.6</v>
      </c>
      <c r="D30" s="34">
        <v>25</v>
      </c>
    </row>
    <row r="31" spans="1:4" s="35" customFormat="1" ht="18" customHeight="1" x14ac:dyDescent="0.2">
      <c r="A31" s="426" t="s">
        <v>130</v>
      </c>
      <c r="B31" s="34">
        <v>17.600000000000001</v>
      </c>
      <c r="C31" s="34">
        <v>57</v>
      </c>
      <c r="D31" s="34">
        <v>25.4</v>
      </c>
    </row>
    <row r="32" spans="1:4" s="35" customFormat="1" ht="18" customHeight="1" x14ac:dyDescent="0.2">
      <c r="A32" s="426" t="s">
        <v>131</v>
      </c>
      <c r="B32" s="34">
        <v>17.8</v>
      </c>
      <c r="C32" s="34">
        <v>56.5</v>
      </c>
      <c r="D32" s="34">
        <v>25.7</v>
      </c>
    </row>
    <row r="33" spans="1:4" s="35" customFormat="1" ht="18" customHeight="1" x14ac:dyDescent="0.2">
      <c r="A33" s="426" t="s">
        <v>132</v>
      </c>
      <c r="B33" s="34">
        <v>17.8</v>
      </c>
      <c r="C33" s="34">
        <v>57.4</v>
      </c>
      <c r="D33" s="34">
        <v>24.8</v>
      </c>
    </row>
    <row r="34" spans="1:4" s="35" customFormat="1" ht="18" customHeight="1" x14ac:dyDescent="0.2">
      <c r="A34" s="426" t="s">
        <v>1533</v>
      </c>
      <c r="B34" s="34">
        <v>17.8</v>
      </c>
      <c r="C34" s="34">
        <v>57.1</v>
      </c>
      <c r="D34" s="34">
        <v>25.1</v>
      </c>
    </row>
    <row r="35" spans="1:4" s="35" customFormat="1" ht="18" customHeight="1" x14ac:dyDescent="0.2">
      <c r="A35" s="426" t="s">
        <v>1651</v>
      </c>
      <c r="B35" s="34">
        <v>17.8</v>
      </c>
      <c r="C35" s="34">
        <v>58.3</v>
      </c>
      <c r="D35" s="34">
        <v>23.9</v>
      </c>
    </row>
    <row r="36" spans="1:4" s="616" customFormat="1" ht="18" customHeight="1" x14ac:dyDescent="0.2">
      <c r="A36" s="618" t="s">
        <v>1740</v>
      </c>
      <c r="B36" s="619">
        <v>17.739999999999998</v>
      </c>
      <c r="C36" s="619">
        <v>58.14</v>
      </c>
      <c r="D36" s="619">
        <v>24.12</v>
      </c>
    </row>
    <row r="37" spans="1:4" s="616" customFormat="1" ht="18" customHeight="1" x14ac:dyDescent="0.2">
      <c r="A37" s="927" t="s">
        <v>1832</v>
      </c>
      <c r="B37" s="1068">
        <v>17.399999999999999</v>
      </c>
      <c r="C37" s="1068">
        <v>59.2</v>
      </c>
      <c r="D37" s="1068">
        <v>23.4</v>
      </c>
    </row>
    <row r="38" spans="1:4" ht="16.149999999999999" customHeight="1" x14ac:dyDescent="0.2">
      <c r="A38" s="1236" t="s">
        <v>133</v>
      </c>
      <c r="B38" s="1236"/>
      <c r="C38" s="1236"/>
      <c r="D38" s="1236"/>
    </row>
    <row r="39" spans="1:4" ht="16.149999999999999" customHeight="1" x14ac:dyDescent="0.2">
      <c r="A39" s="360" t="s">
        <v>134</v>
      </c>
      <c r="B39" s="361"/>
      <c r="C39" s="361"/>
      <c r="D39" s="361"/>
    </row>
    <row r="40" spans="1:4" ht="32.1" customHeight="1" x14ac:dyDescent="0.2"/>
    <row r="41" spans="1:4" ht="32.1" customHeight="1" x14ac:dyDescent="0.2"/>
    <row r="42" spans="1:4" ht="32.1" customHeight="1" x14ac:dyDescent="0.2"/>
    <row r="43" spans="1:4" ht="32.1" customHeight="1" x14ac:dyDescent="0.2"/>
    <row r="44" spans="1:4" ht="32.1" customHeight="1" x14ac:dyDescent="0.2"/>
    <row r="45" spans="1:4" ht="32.1" customHeight="1" x14ac:dyDescent="0.2"/>
    <row r="46" spans="1:4" ht="32.1" customHeight="1" x14ac:dyDescent="0.2"/>
    <row r="47" spans="1:4" ht="32.1" customHeight="1" x14ac:dyDescent="0.2"/>
    <row r="48" spans="1:4" ht="32.1" customHeight="1" x14ac:dyDescent="0.2"/>
    <row r="49" ht="32.1" customHeight="1" x14ac:dyDescent="0.2"/>
    <row r="50" ht="32.1" customHeight="1" x14ac:dyDescent="0.2"/>
    <row r="51" ht="32.1" customHeight="1" x14ac:dyDescent="0.2"/>
    <row r="52" ht="32.1" customHeight="1" x14ac:dyDescent="0.2"/>
    <row r="53" ht="32.1" customHeight="1" x14ac:dyDescent="0.2"/>
    <row r="54" ht="32.1" customHeight="1" x14ac:dyDescent="0.2"/>
    <row r="55" ht="32.1" customHeight="1" x14ac:dyDescent="0.2"/>
    <row r="56" ht="32.1" customHeight="1" x14ac:dyDescent="0.2"/>
    <row r="57" ht="32.1" customHeight="1" x14ac:dyDescent="0.2"/>
    <row r="58" ht="32.1" customHeight="1" x14ac:dyDescent="0.2"/>
    <row r="59" ht="32.1" customHeight="1" x14ac:dyDescent="0.2"/>
    <row r="60" ht="32.1" customHeight="1" x14ac:dyDescent="0.2"/>
    <row r="61" ht="32.1" customHeight="1" x14ac:dyDescent="0.2"/>
    <row r="62" ht="32.1" customHeight="1" x14ac:dyDescent="0.2"/>
    <row r="63" ht="32.1" customHeight="1" x14ac:dyDescent="0.2"/>
    <row r="64" ht="32.1" customHeight="1" x14ac:dyDescent="0.2"/>
    <row r="65" ht="32.1" customHeight="1" x14ac:dyDescent="0.2"/>
    <row r="66" ht="32.1" customHeight="1" x14ac:dyDescent="0.2"/>
    <row r="67" ht="32.1" customHeight="1" x14ac:dyDescent="0.2"/>
    <row r="68" ht="32.1" customHeight="1" x14ac:dyDescent="0.2"/>
    <row r="69" ht="32.1" customHeight="1" x14ac:dyDescent="0.2"/>
    <row r="70" ht="32.1" customHeight="1" x14ac:dyDescent="0.2"/>
    <row r="71" ht="32.1" customHeight="1" x14ac:dyDescent="0.2"/>
    <row r="72" ht="32.1" customHeight="1" x14ac:dyDescent="0.2"/>
    <row r="73" ht="32.1" customHeight="1" x14ac:dyDescent="0.2"/>
    <row r="74" ht="32.1" customHeight="1" x14ac:dyDescent="0.2"/>
    <row r="75" ht="32.1" customHeight="1" x14ac:dyDescent="0.2"/>
    <row r="76" ht="32.1" customHeight="1" x14ac:dyDescent="0.2"/>
    <row r="77" ht="32.1" customHeight="1" x14ac:dyDescent="0.2"/>
    <row r="78" ht="32.1" customHeight="1" x14ac:dyDescent="0.2"/>
    <row r="79" ht="32.1" customHeight="1" x14ac:dyDescent="0.2"/>
    <row r="80" ht="32.1" customHeight="1" x14ac:dyDescent="0.2"/>
    <row r="81" ht="32.1" customHeight="1" x14ac:dyDescent="0.2"/>
    <row r="82" ht="32.1" customHeight="1" x14ac:dyDescent="0.2"/>
    <row r="83" ht="32.1" customHeight="1" x14ac:dyDescent="0.2"/>
    <row r="84" ht="32.1" customHeight="1" x14ac:dyDescent="0.2"/>
    <row r="85" ht="32.1" customHeight="1" x14ac:dyDescent="0.2"/>
    <row r="86" ht="32.1" customHeight="1" x14ac:dyDescent="0.2"/>
    <row r="87" ht="32.1" customHeight="1" x14ac:dyDescent="0.2"/>
    <row r="88" ht="32.1" customHeight="1" x14ac:dyDescent="0.2"/>
    <row r="89" ht="32.1" customHeight="1" x14ac:dyDescent="0.2"/>
    <row r="90" ht="32.1" customHeight="1" x14ac:dyDescent="0.2"/>
    <row r="91" ht="32.1" customHeight="1" x14ac:dyDescent="0.2"/>
    <row r="92" ht="32.1" customHeight="1" x14ac:dyDescent="0.2"/>
    <row r="93" ht="32.1" customHeight="1" x14ac:dyDescent="0.2"/>
    <row r="94" ht="32.1" customHeight="1" x14ac:dyDescent="0.2"/>
    <row r="95" ht="32.1" customHeight="1" x14ac:dyDescent="0.2"/>
    <row r="96" ht="32.1" customHeight="1" x14ac:dyDescent="0.2"/>
    <row r="97" ht="32.1" customHeight="1" x14ac:dyDescent="0.2"/>
    <row r="98" ht="32.1" customHeight="1" x14ac:dyDescent="0.2"/>
    <row r="99" ht="32.1" customHeight="1" x14ac:dyDescent="0.2"/>
    <row r="100" ht="32.1" customHeight="1" x14ac:dyDescent="0.2"/>
    <row r="101" ht="32.1" customHeight="1" x14ac:dyDescent="0.2"/>
    <row r="102" ht="32.1" customHeight="1" x14ac:dyDescent="0.2"/>
    <row r="103" ht="32.1" customHeight="1" x14ac:dyDescent="0.2"/>
    <row r="104" ht="32.1" customHeight="1" x14ac:dyDescent="0.2"/>
    <row r="105" ht="32.1" customHeight="1" x14ac:dyDescent="0.2"/>
    <row r="106" ht="32.1" customHeight="1" x14ac:dyDescent="0.2"/>
    <row r="107" ht="32.1" customHeight="1" x14ac:dyDescent="0.2"/>
    <row r="108" ht="32.1" customHeight="1" x14ac:dyDescent="0.2"/>
    <row r="109" ht="32.1" customHeight="1" x14ac:dyDescent="0.2"/>
    <row r="110" ht="32.1" customHeight="1" x14ac:dyDescent="0.2"/>
    <row r="111" ht="32.1" customHeight="1" x14ac:dyDescent="0.2"/>
    <row r="112" ht="32.1" customHeight="1" x14ac:dyDescent="0.2"/>
    <row r="113" ht="32.1" customHeight="1" x14ac:dyDescent="0.2"/>
    <row r="114" ht="32.1" customHeight="1" x14ac:dyDescent="0.2"/>
    <row r="115" ht="32.1" customHeight="1" x14ac:dyDescent="0.2"/>
    <row r="116" ht="32.1" customHeight="1" x14ac:dyDescent="0.2"/>
    <row r="117" ht="32.1" customHeight="1" x14ac:dyDescent="0.2"/>
    <row r="118" ht="32.1" customHeight="1" x14ac:dyDescent="0.2"/>
    <row r="119" ht="32.1" customHeight="1" x14ac:dyDescent="0.2"/>
    <row r="120" ht="32.1" customHeight="1" x14ac:dyDescent="0.2"/>
    <row r="121" ht="32.1" customHeight="1" x14ac:dyDescent="0.2"/>
    <row r="122" ht="32.1" customHeight="1" x14ac:dyDescent="0.2"/>
    <row r="123" ht="32.1" customHeight="1" x14ac:dyDescent="0.2"/>
    <row r="124" ht="32.1" customHeight="1" x14ac:dyDescent="0.2"/>
    <row r="125" ht="32.1" customHeight="1" x14ac:dyDescent="0.2"/>
    <row r="126" ht="32.1" customHeight="1" x14ac:dyDescent="0.2"/>
    <row r="127" ht="32.1" customHeight="1" x14ac:dyDescent="0.2"/>
    <row r="128" ht="32.1" customHeight="1" x14ac:dyDescent="0.2"/>
    <row r="129" ht="32.1" customHeight="1" x14ac:dyDescent="0.2"/>
    <row r="130" ht="32.1" customHeight="1" x14ac:dyDescent="0.2"/>
    <row r="131" ht="32.1" customHeight="1" x14ac:dyDescent="0.2"/>
    <row r="132" ht="32.1" customHeight="1" x14ac:dyDescent="0.2"/>
    <row r="133" ht="32.1" customHeight="1" x14ac:dyDescent="0.2"/>
    <row r="134" ht="32.1" customHeight="1" x14ac:dyDescent="0.2"/>
    <row r="135" ht="32.1" customHeight="1" x14ac:dyDescent="0.2"/>
    <row r="136" ht="32.1" customHeight="1" x14ac:dyDescent="0.2"/>
    <row r="137" ht="32.1" customHeight="1" x14ac:dyDescent="0.2"/>
    <row r="138" ht="32.1" customHeight="1" x14ac:dyDescent="0.2"/>
    <row r="139" ht="32.1" customHeight="1" x14ac:dyDescent="0.2"/>
    <row r="140" ht="32.1" customHeight="1" x14ac:dyDescent="0.2"/>
    <row r="141" ht="32.1" customHeight="1" x14ac:dyDescent="0.2"/>
    <row r="142" ht="32.1" customHeight="1" x14ac:dyDescent="0.2"/>
    <row r="143" ht="32.1" customHeight="1" x14ac:dyDescent="0.2"/>
    <row r="144" ht="32.1" customHeight="1" x14ac:dyDescent="0.2"/>
    <row r="145" ht="32.1" customHeight="1" x14ac:dyDescent="0.2"/>
    <row r="146" ht="32.1" customHeight="1" x14ac:dyDescent="0.2"/>
    <row r="147" ht="32.1" customHeight="1" x14ac:dyDescent="0.2"/>
    <row r="148" ht="32.1" customHeight="1" x14ac:dyDescent="0.2"/>
    <row r="149" ht="32.1" customHeight="1" x14ac:dyDescent="0.2"/>
    <row r="150" ht="32.1" customHeight="1" x14ac:dyDescent="0.2"/>
    <row r="151" ht="32.1" customHeight="1" x14ac:dyDescent="0.2"/>
    <row r="152" ht="32.1" customHeight="1" x14ac:dyDescent="0.2"/>
    <row r="153" ht="32.1" customHeight="1" x14ac:dyDescent="0.2"/>
    <row r="154" ht="32.1" customHeight="1" x14ac:dyDescent="0.2"/>
    <row r="155" ht="32.1" customHeight="1" x14ac:dyDescent="0.2"/>
    <row r="156" ht="32.1" customHeight="1" x14ac:dyDescent="0.2"/>
    <row r="157" ht="32.1" customHeight="1" x14ac:dyDescent="0.2"/>
    <row r="158" ht="32.1" customHeight="1" x14ac:dyDescent="0.2"/>
    <row r="159" ht="32.1" customHeight="1" x14ac:dyDescent="0.2"/>
    <row r="160" ht="32.1" customHeight="1" x14ac:dyDescent="0.2"/>
    <row r="161" ht="32.1" customHeight="1" x14ac:dyDescent="0.2"/>
    <row r="162" ht="32.1" customHeight="1" x14ac:dyDescent="0.2"/>
    <row r="163" ht="32.1" customHeight="1" x14ac:dyDescent="0.2"/>
    <row r="164" ht="32.1" customHeight="1" x14ac:dyDescent="0.2"/>
    <row r="165" ht="32.1" customHeight="1" x14ac:dyDescent="0.2"/>
    <row r="166" ht="32.1" customHeight="1" x14ac:dyDescent="0.2"/>
    <row r="167" ht="32.1" customHeight="1" x14ac:dyDescent="0.2"/>
    <row r="168" ht="32.1" customHeight="1" x14ac:dyDescent="0.2"/>
    <row r="169" ht="32.1" customHeight="1" x14ac:dyDescent="0.2"/>
    <row r="170" ht="32.1" customHeight="1" x14ac:dyDescent="0.2"/>
    <row r="171" ht="32.1" customHeight="1" x14ac:dyDescent="0.2"/>
    <row r="172" ht="32.1" customHeight="1" x14ac:dyDescent="0.2"/>
    <row r="173" ht="32.1" customHeight="1" x14ac:dyDescent="0.2"/>
    <row r="174" ht="32.1" customHeight="1" x14ac:dyDescent="0.2"/>
    <row r="175" ht="32.1" customHeight="1" x14ac:dyDescent="0.2"/>
    <row r="176" ht="32.1" customHeight="1" x14ac:dyDescent="0.2"/>
    <row r="177" ht="32.1" customHeight="1" x14ac:dyDescent="0.2"/>
    <row r="178" ht="32.1" customHeight="1" x14ac:dyDescent="0.2"/>
    <row r="179" ht="32.1" customHeight="1" x14ac:dyDescent="0.2"/>
    <row r="180" ht="32.1" customHeight="1" x14ac:dyDescent="0.2"/>
    <row r="181" ht="32.1" customHeight="1" x14ac:dyDescent="0.2"/>
    <row r="182" ht="32.1" customHeight="1" x14ac:dyDescent="0.2"/>
    <row r="183" ht="32.1" customHeight="1" x14ac:dyDescent="0.2"/>
    <row r="184" ht="32.1" customHeight="1" x14ac:dyDescent="0.2"/>
    <row r="185" ht="32.1" customHeight="1" x14ac:dyDescent="0.2"/>
    <row r="186" ht="32.1" customHeight="1" x14ac:dyDescent="0.2"/>
    <row r="187" ht="32.1" customHeight="1" x14ac:dyDescent="0.2"/>
    <row r="188" ht="32.1" customHeight="1" x14ac:dyDescent="0.2"/>
    <row r="189" ht="32.1" customHeight="1" x14ac:dyDescent="0.2"/>
    <row r="190" ht="32.1" customHeight="1" x14ac:dyDescent="0.2"/>
    <row r="191" ht="32.1" customHeight="1" x14ac:dyDescent="0.2"/>
    <row r="192" ht="32.1" customHeight="1" x14ac:dyDescent="0.2"/>
    <row r="193" ht="32.1" customHeight="1" x14ac:dyDescent="0.2"/>
    <row r="194" ht="32.1" customHeight="1" x14ac:dyDescent="0.2"/>
    <row r="195" ht="32.1" customHeight="1" x14ac:dyDescent="0.2"/>
    <row r="196" ht="32.1" customHeight="1" x14ac:dyDescent="0.2"/>
    <row r="197" ht="32.1" customHeight="1" x14ac:dyDescent="0.2"/>
    <row r="198" ht="32.1" customHeight="1" x14ac:dyDescent="0.2"/>
    <row r="199" ht="32.1" customHeight="1" x14ac:dyDescent="0.2"/>
    <row r="200" ht="32.1" customHeight="1" x14ac:dyDescent="0.2"/>
    <row r="201" ht="32.1" customHeight="1" x14ac:dyDescent="0.2"/>
    <row r="202" ht="32.1" customHeight="1" x14ac:dyDescent="0.2"/>
    <row r="203" ht="32.1" customHeight="1" x14ac:dyDescent="0.2"/>
    <row r="204" ht="32.1" customHeight="1" x14ac:dyDescent="0.2"/>
    <row r="205" ht="32.1" customHeight="1" x14ac:dyDescent="0.2"/>
    <row r="206" ht="32.1" customHeight="1" x14ac:dyDescent="0.2"/>
    <row r="207" ht="32.1" customHeight="1" x14ac:dyDescent="0.2"/>
    <row r="208" ht="32.1" customHeight="1" x14ac:dyDescent="0.2"/>
    <row r="209" ht="32.1" customHeight="1" x14ac:dyDescent="0.2"/>
    <row r="210" ht="32.1" customHeight="1" x14ac:dyDescent="0.2"/>
    <row r="211" ht="32.1" customHeight="1" x14ac:dyDescent="0.2"/>
    <row r="212" ht="32.1" customHeight="1" x14ac:dyDescent="0.2"/>
    <row r="213" ht="32.1" customHeight="1" x14ac:dyDescent="0.2"/>
    <row r="214" ht="32.1" customHeight="1" x14ac:dyDescent="0.2"/>
    <row r="215" ht="32.1" customHeight="1" x14ac:dyDescent="0.2"/>
    <row r="216" ht="32.1" customHeight="1" x14ac:dyDescent="0.2"/>
    <row r="217" ht="32.1" customHeight="1" x14ac:dyDescent="0.2"/>
    <row r="218" ht="32.1" customHeight="1" x14ac:dyDescent="0.2"/>
    <row r="219" ht="32.1" customHeight="1" x14ac:dyDescent="0.2"/>
    <row r="220" ht="32.1" customHeight="1" x14ac:dyDescent="0.2"/>
    <row r="221" ht="32.1" customHeight="1" x14ac:dyDescent="0.2"/>
    <row r="222" ht="32.1" customHeight="1" x14ac:dyDescent="0.2"/>
    <row r="223" ht="32.1" customHeight="1" x14ac:dyDescent="0.2"/>
    <row r="224" ht="32.1" customHeight="1" x14ac:dyDescent="0.2"/>
    <row r="225" ht="32.1" customHeight="1" x14ac:dyDescent="0.2"/>
    <row r="226" ht="32.1" customHeight="1" x14ac:dyDescent="0.2"/>
    <row r="227" ht="32.1" customHeight="1" x14ac:dyDescent="0.2"/>
    <row r="228" ht="32.1" customHeight="1" x14ac:dyDescent="0.2"/>
    <row r="229" ht="32.1" customHeight="1" x14ac:dyDescent="0.2"/>
    <row r="230" ht="32.1" customHeight="1" x14ac:dyDescent="0.2"/>
    <row r="231" ht="32.1" customHeight="1" x14ac:dyDescent="0.2"/>
    <row r="232" ht="32.1" customHeight="1" x14ac:dyDescent="0.2"/>
    <row r="233" ht="32.1" customHeight="1" x14ac:dyDescent="0.2"/>
    <row r="234" ht="32.1" customHeight="1" x14ac:dyDescent="0.2"/>
    <row r="235" ht="32.1" customHeight="1" x14ac:dyDescent="0.2"/>
    <row r="236" ht="32.1" customHeight="1" x14ac:dyDescent="0.2"/>
    <row r="237" ht="32.1" customHeight="1" x14ac:dyDescent="0.2"/>
    <row r="238" ht="32.1" customHeight="1" x14ac:dyDescent="0.2"/>
    <row r="239" ht="32.1" customHeight="1" x14ac:dyDescent="0.2"/>
    <row r="240" ht="32.1" customHeight="1" x14ac:dyDescent="0.2"/>
    <row r="241" ht="32.1" customHeight="1" x14ac:dyDescent="0.2"/>
    <row r="242" ht="32.1" customHeight="1" x14ac:dyDescent="0.2"/>
    <row r="243" ht="32.1" customHeight="1" x14ac:dyDescent="0.2"/>
    <row r="244" ht="32.1" customHeight="1" x14ac:dyDescent="0.2"/>
    <row r="245" ht="32.1" customHeight="1" x14ac:dyDescent="0.2"/>
    <row r="246" ht="32.1" customHeight="1" x14ac:dyDescent="0.2"/>
    <row r="247" ht="32.1" customHeight="1" x14ac:dyDescent="0.2"/>
    <row r="248" ht="32.1" customHeight="1" x14ac:dyDescent="0.2"/>
    <row r="249" ht="32.1" customHeight="1" x14ac:dyDescent="0.2"/>
    <row r="250" ht="32.1" customHeight="1" x14ac:dyDescent="0.2"/>
    <row r="251" ht="32.1" customHeight="1" x14ac:dyDescent="0.2"/>
    <row r="252" ht="32.1" customHeight="1" x14ac:dyDescent="0.2"/>
    <row r="253" ht="32.1" customHeight="1" x14ac:dyDescent="0.2"/>
    <row r="254" ht="32.1" customHeight="1" x14ac:dyDescent="0.2"/>
    <row r="255" ht="32.1" customHeight="1" x14ac:dyDescent="0.2"/>
    <row r="256" ht="32.1" customHeight="1" x14ac:dyDescent="0.2"/>
    <row r="257" ht="32.1" customHeight="1" x14ac:dyDescent="0.2"/>
    <row r="258" ht="32.1" customHeight="1" x14ac:dyDescent="0.2"/>
    <row r="259" ht="32.1" customHeight="1" x14ac:dyDescent="0.2"/>
    <row r="260" ht="32.1" customHeight="1" x14ac:dyDescent="0.2"/>
    <row r="261" ht="32.1" customHeight="1" x14ac:dyDescent="0.2"/>
    <row r="262" ht="32.1" customHeight="1" x14ac:dyDescent="0.2"/>
    <row r="263" ht="32.1" customHeight="1" x14ac:dyDescent="0.2"/>
    <row r="264" ht="32.1" customHeight="1" x14ac:dyDescent="0.2"/>
    <row r="265" ht="32.1" customHeight="1" x14ac:dyDescent="0.2"/>
    <row r="266" ht="32.1" customHeight="1" x14ac:dyDescent="0.2"/>
    <row r="267" ht="32.1" customHeight="1" x14ac:dyDescent="0.2"/>
    <row r="268" ht="32.1" customHeight="1" x14ac:dyDescent="0.2"/>
    <row r="269" ht="32.1" customHeight="1" x14ac:dyDescent="0.2"/>
    <row r="270" ht="32.1" customHeight="1" x14ac:dyDescent="0.2"/>
    <row r="271" ht="32.1" customHeight="1" x14ac:dyDescent="0.2"/>
    <row r="272" ht="32.1" customHeight="1" x14ac:dyDescent="0.2"/>
    <row r="273" ht="32.1" customHeight="1" x14ac:dyDescent="0.2"/>
    <row r="274" ht="32.1" customHeight="1" x14ac:dyDescent="0.2"/>
    <row r="275" ht="32.1" customHeight="1" x14ac:dyDescent="0.2"/>
    <row r="276" ht="32.1" customHeight="1" x14ac:dyDescent="0.2"/>
    <row r="277" ht="32.1" customHeight="1" x14ac:dyDescent="0.2"/>
    <row r="278" ht="32.1" customHeight="1" x14ac:dyDescent="0.2"/>
    <row r="279" ht="32.1" customHeight="1" x14ac:dyDescent="0.2"/>
    <row r="280" ht="32.1" customHeight="1" x14ac:dyDescent="0.2"/>
    <row r="281" ht="32.1" customHeight="1" x14ac:dyDescent="0.2"/>
    <row r="282" ht="32.1" customHeight="1" x14ac:dyDescent="0.2"/>
    <row r="283" ht="32.1" customHeight="1" x14ac:dyDescent="0.2"/>
    <row r="284" ht="32.1" customHeight="1" x14ac:dyDescent="0.2"/>
    <row r="285" ht="32.1" customHeight="1" x14ac:dyDescent="0.2"/>
    <row r="286" ht="32.1" customHeight="1" x14ac:dyDescent="0.2"/>
    <row r="287" ht="32.1" customHeight="1" x14ac:dyDescent="0.2"/>
    <row r="288" ht="32.1" customHeight="1" x14ac:dyDescent="0.2"/>
    <row r="289" ht="32.1" customHeight="1" x14ac:dyDescent="0.2"/>
    <row r="290" ht="32.1" customHeight="1" x14ac:dyDescent="0.2"/>
    <row r="291" ht="32.1" customHeight="1" x14ac:dyDescent="0.2"/>
    <row r="292" ht="32.1" customHeight="1" x14ac:dyDescent="0.2"/>
    <row r="293" ht="32.1" customHeight="1" x14ac:dyDescent="0.2"/>
    <row r="294" ht="32.1" customHeight="1" x14ac:dyDescent="0.2"/>
    <row r="295" ht="32.1" customHeight="1" x14ac:dyDescent="0.2"/>
    <row r="296" ht="32.1" customHeight="1" x14ac:dyDescent="0.2"/>
    <row r="297" ht="32.1" customHeight="1" x14ac:dyDescent="0.2"/>
    <row r="298" ht="32.1" customHeight="1" x14ac:dyDescent="0.2"/>
    <row r="299" ht="32.1" customHeight="1" x14ac:dyDescent="0.2"/>
    <row r="300" ht="32.1" customHeight="1" x14ac:dyDescent="0.2"/>
    <row r="301" ht="32.1" customHeight="1" x14ac:dyDescent="0.2"/>
  </sheetData>
  <mergeCells count="5">
    <mergeCell ref="A1:D1"/>
    <mergeCell ref="A2:D2"/>
    <mergeCell ref="A3:A4"/>
    <mergeCell ref="B3:D3"/>
    <mergeCell ref="A38:D38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29"/>
  <sheetViews>
    <sheetView zoomScaleNormal="100" workbookViewId="0">
      <selection activeCell="N16" sqref="N16"/>
    </sheetView>
  </sheetViews>
  <sheetFormatPr defaultColWidth="8.85546875" defaultRowHeight="12.75" x14ac:dyDescent="0.2"/>
  <cols>
    <col min="1" max="1" width="38.7109375" style="617" customWidth="1"/>
    <col min="2" max="2" width="8.85546875" style="617"/>
    <col min="3" max="3" width="10.42578125" style="617" customWidth="1"/>
    <col min="4" max="4" width="6.140625" style="617" customWidth="1"/>
    <col min="5" max="5" width="8.85546875" style="617"/>
    <col min="6" max="6" width="11.5703125" style="617" customWidth="1"/>
    <col min="7" max="7" width="6.7109375" style="617" customWidth="1"/>
    <col min="8" max="16384" width="8.85546875" style="617"/>
  </cols>
  <sheetData>
    <row r="1" spans="1:7" ht="26.25" customHeight="1" x14ac:dyDescent="0.2">
      <c r="A1" s="1237" t="s">
        <v>1096</v>
      </c>
      <c r="B1" s="1237"/>
      <c r="C1" s="1237"/>
      <c r="D1" s="1237"/>
      <c r="E1" s="1237"/>
      <c r="F1" s="1237"/>
      <c r="G1" s="1237"/>
    </row>
    <row r="2" spans="1:7" ht="22.15" customHeight="1" x14ac:dyDescent="0.2">
      <c r="A2" s="1237" t="s">
        <v>1843</v>
      </c>
      <c r="B2" s="1237"/>
      <c r="C2" s="1237"/>
      <c r="D2" s="1237"/>
      <c r="E2" s="1237"/>
      <c r="F2" s="1237"/>
      <c r="G2" s="1237"/>
    </row>
    <row r="3" spans="1:7" ht="22.15" customHeight="1" x14ac:dyDescent="0.2">
      <c r="A3" s="1602" t="s">
        <v>1097</v>
      </c>
      <c r="B3" s="1620">
        <v>2023</v>
      </c>
      <c r="C3" s="1620"/>
      <c r="D3" s="1621"/>
      <c r="E3" s="1620">
        <v>2024</v>
      </c>
      <c r="F3" s="1620"/>
      <c r="G3" s="1621"/>
    </row>
    <row r="4" spans="1:7" ht="31.15" customHeight="1" x14ac:dyDescent="0.2">
      <c r="A4" s="1603"/>
      <c r="B4" s="898" t="s">
        <v>613</v>
      </c>
      <c r="C4" s="898" t="s">
        <v>1098</v>
      </c>
      <c r="D4" s="898" t="s">
        <v>851</v>
      </c>
      <c r="E4" s="797" t="s">
        <v>613</v>
      </c>
      <c r="F4" s="797" t="s">
        <v>1098</v>
      </c>
      <c r="G4" s="797" t="s">
        <v>851</v>
      </c>
    </row>
    <row r="5" spans="1:7" ht="25.9" customHeight="1" x14ac:dyDescent="0.2">
      <c r="A5" s="803" t="s">
        <v>1099</v>
      </c>
      <c r="B5" s="444">
        <v>4</v>
      </c>
      <c r="C5" s="867">
        <v>0.39</v>
      </c>
      <c r="D5" s="1007"/>
      <c r="E5" s="444">
        <v>8</v>
      </c>
      <c r="F5" s="867">
        <v>0.77</v>
      </c>
      <c r="G5" s="1007"/>
    </row>
    <row r="6" spans="1:7" ht="25.9" customHeight="1" x14ac:dyDescent="0.2">
      <c r="A6" s="803" t="s">
        <v>1100</v>
      </c>
      <c r="B6" s="444">
        <v>78</v>
      </c>
      <c r="C6" s="867">
        <v>7.56</v>
      </c>
      <c r="D6" s="1007"/>
      <c r="E6" s="444">
        <v>115</v>
      </c>
      <c r="F6" s="867">
        <v>11.13</v>
      </c>
      <c r="G6" s="1007"/>
    </row>
    <row r="7" spans="1:7" ht="25.9" customHeight="1" x14ac:dyDescent="0.2">
      <c r="A7" s="803" t="s">
        <v>1101</v>
      </c>
      <c r="B7" s="444">
        <v>31</v>
      </c>
      <c r="C7" s="867">
        <v>3</v>
      </c>
      <c r="D7" s="1007"/>
      <c r="E7" s="444">
        <v>51</v>
      </c>
      <c r="F7" s="867">
        <v>4.9400000000000004</v>
      </c>
      <c r="G7" s="1007"/>
    </row>
    <row r="8" spans="1:7" ht="25.9" customHeight="1" x14ac:dyDescent="0.2">
      <c r="A8" s="803" t="s">
        <v>1102</v>
      </c>
      <c r="B8" s="444">
        <v>60</v>
      </c>
      <c r="C8" s="867">
        <v>5.81</v>
      </c>
      <c r="D8" s="1007"/>
      <c r="E8" s="444">
        <v>62</v>
      </c>
      <c r="F8" s="867">
        <v>6</v>
      </c>
      <c r="G8" s="1007"/>
    </row>
    <row r="9" spans="1:7" ht="25.9" customHeight="1" x14ac:dyDescent="0.2">
      <c r="A9" s="803" t="s">
        <v>1103</v>
      </c>
      <c r="B9" s="444">
        <v>251</v>
      </c>
      <c r="C9" s="867">
        <v>24.31</v>
      </c>
      <c r="D9" s="1007" t="s">
        <v>863</v>
      </c>
      <c r="E9" s="444">
        <v>239</v>
      </c>
      <c r="F9" s="867">
        <v>23.13</v>
      </c>
      <c r="G9" s="1007"/>
    </row>
    <row r="10" spans="1:7" ht="25.9" customHeight="1" x14ac:dyDescent="0.2">
      <c r="A10" s="803" t="s">
        <v>1104</v>
      </c>
      <c r="B10" s="444">
        <v>582</v>
      </c>
      <c r="C10" s="867">
        <v>56.38</v>
      </c>
      <c r="D10" s="1007" t="s">
        <v>860</v>
      </c>
      <c r="E10" s="444">
        <v>692</v>
      </c>
      <c r="F10" s="867">
        <v>66.959999999999994</v>
      </c>
      <c r="G10" s="1007" t="s">
        <v>860</v>
      </c>
    </row>
    <row r="11" spans="1:7" ht="25.9" customHeight="1" x14ac:dyDescent="0.2">
      <c r="A11" s="803" t="s">
        <v>1707</v>
      </c>
      <c r="B11" s="444">
        <v>324</v>
      </c>
      <c r="C11" s="867">
        <v>31.38</v>
      </c>
      <c r="D11" s="1007"/>
      <c r="E11" s="444">
        <v>410</v>
      </c>
      <c r="F11" s="867">
        <v>39.67</v>
      </c>
      <c r="G11" s="1007"/>
    </row>
    <row r="12" spans="1:7" ht="25.9" customHeight="1" x14ac:dyDescent="0.2">
      <c r="A12" s="803" t="s">
        <v>1106</v>
      </c>
      <c r="B12" s="252">
        <v>191</v>
      </c>
      <c r="C12" s="867">
        <v>18.5</v>
      </c>
      <c r="D12" s="1007"/>
      <c r="E12" s="252">
        <v>221</v>
      </c>
      <c r="F12" s="867">
        <v>21.39</v>
      </c>
      <c r="G12" s="1007"/>
    </row>
    <row r="13" spans="1:7" ht="25.9" customHeight="1" x14ac:dyDescent="0.2">
      <c r="A13" s="803" t="s">
        <v>1107</v>
      </c>
      <c r="B13" s="444">
        <v>101</v>
      </c>
      <c r="C13" s="867">
        <v>9.7799999999999994</v>
      </c>
      <c r="D13" s="1007"/>
      <c r="E13" s="444">
        <v>121</v>
      </c>
      <c r="F13" s="867">
        <v>11.71</v>
      </c>
      <c r="G13" s="1007"/>
    </row>
    <row r="14" spans="1:7" ht="25.9" customHeight="1" x14ac:dyDescent="0.2">
      <c r="A14" s="803" t="s">
        <v>1108</v>
      </c>
      <c r="B14" s="444">
        <v>168</v>
      </c>
      <c r="C14" s="867">
        <v>16.27</v>
      </c>
      <c r="D14" s="1007"/>
      <c r="E14" s="444">
        <v>176</v>
      </c>
      <c r="F14" s="867">
        <v>17.03</v>
      </c>
      <c r="G14" s="1007"/>
    </row>
    <row r="15" spans="1:7" ht="25.9" customHeight="1" x14ac:dyDescent="0.2">
      <c r="A15" s="803" t="s">
        <v>1109</v>
      </c>
      <c r="B15" s="444">
        <v>52</v>
      </c>
      <c r="C15" s="867">
        <v>5.04</v>
      </c>
      <c r="D15" s="1007"/>
      <c r="E15" s="444">
        <v>61</v>
      </c>
      <c r="F15" s="867">
        <v>5.9</v>
      </c>
      <c r="G15" s="1007"/>
    </row>
    <row r="16" spans="1:7" ht="25.9" customHeight="1" x14ac:dyDescent="0.2">
      <c r="A16" s="803" t="s">
        <v>1110</v>
      </c>
      <c r="B16" s="444">
        <v>418</v>
      </c>
      <c r="C16" s="867">
        <v>40.49</v>
      </c>
      <c r="D16" s="1007" t="s">
        <v>868</v>
      </c>
      <c r="E16" s="444">
        <v>471</v>
      </c>
      <c r="F16" s="867">
        <v>45.58</v>
      </c>
      <c r="G16" s="1007" t="s">
        <v>861</v>
      </c>
    </row>
    <row r="17" spans="1:7" ht="25.9" customHeight="1" x14ac:dyDescent="0.2">
      <c r="A17" s="803" t="s">
        <v>1111</v>
      </c>
      <c r="B17" s="444">
        <v>11</v>
      </c>
      <c r="C17" s="867">
        <v>1.07</v>
      </c>
      <c r="D17" s="1007"/>
      <c r="E17" s="444">
        <v>13</v>
      </c>
      <c r="F17" s="867">
        <v>1.26</v>
      </c>
      <c r="G17" s="1007"/>
    </row>
    <row r="18" spans="1:7" ht="25.9" customHeight="1" x14ac:dyDescent="0.2">
      <c r="A18" s="803" t="s">
        <v>1112</v>
      </c>
      <c r="B18" s="444">
        <v>18</v>
      </c>
      <c r="C18" s="867">
        <v>1.74</v>
      </c>
      <c r="D18" s="1007"/>
      <c r="E18" s="444">
        <v>27</v>
      </c>
      <c r="F18" s="867">
        <v>2.61</v>
      </c>
      <c r="G18" s="1007"/>
    </row>
    <row r="19" spans="1:7" ht="25.9" customHeight="1" x14ac:dyDescent="0.2">
      <c r="A19" s="803" t="s">
        <v>1113</v>
      </c>
      <c r="B19" s="444">
        <v>774</v>
      </c>
      <c r="C19" s="867">
        <v>74.98</v>
      </c>
      <c r="D19" s="1007" t="s">
        <v>865</v>
      </c>
      <c r="E19" s="444">
        <v>872</v>
      </c>
      <c r="F19" s="867">
        <v>84.38</v>
      </c>
      <c r="G19" s="1007" t="s">
        <v>865</v>
      </c>
    </row>
    <row r="20" spans="1:7" ht="25.9" customHeight="1" x14ac:dyDescent="0.2">
      <c r="A20" s="803" t="s">
        <v>1114</v>
      </c>
      <c r="B20" s="444">
        <v>618</v>
      </c>
      <c r="C20" s="867">
        <v>59.86</v>
      </c>
      <c r="D20" s="1007" t="s">
        <v>866</v>
      </c>
      <c r="E20" s="444">
        <v>734</v>
      </c>
      <c r="F20" s="867">
        <v>71.03</v>
      </c>
      <c r="G20" s="1007" t="s">
        <v>866</v>
      </c>
    </row>
    <row r="21" spans="1:7" ht="25.9" customHeight="1" x14ac:dyDescent="0.2">
      <c r="A21" s="803" t="s">
        <v>1115</v>
      </c>
      <c r="B21" s="444">
        <v>131</v>
      </c>
      <c r="C21" s="867">
        <v>12.69</v>
      </c>
      <c r="D21" s="1007"/>
      <c r="E21" s="444">
        <v>121</v>
      </c>
      <c r="F21" s="867">
        <v>11.71</v>
      </c>
      <c r="G21" s="1007"/>
    </row>
    <row r="22" spans="1:7" ht="25.9" customHeight="1" x14ac:dyDescent="0.2">
      <c r="A22" s="803" t="s">
        <v>1116</v>
      </c>
      <c r="B22" s="444">
        <v>186</v>
      </c>
      <c r="C22" s="867">
        <v>18.02</v>
      </c>
      <c r="D22" s="1007"/>
      <c r="E22" s="444">
        <v>208</v>
      </c>
      <c r="F22" s="867">
        <v>20.13</v>
      </c>
      <c r="G22" s="1007"/>
    </row>
    <row r="23" spans="1:7" ht="25.9" customHeight="1" x14ac:dyDescent="0.2">
      <c r="A23" s="803" t="s">
        <v>1117</v>
      </c>
      <c r="B23" s="444">
        <v>109</v>
      </c>
      <c r="C23" s="867">
        <v>10.56</v>
      </c>
      <c r="D23" s="1007"/>
      <c r="E23" s="444">
        <v>115</v>
      </c>
      <c r="F23" s="867">
        <v>11.13</v>
      </c>
      <c r="G23" s="1007"/>
    </row>
    <row r="24" spans="1:7" ht="25.9" customHeight="1" x14ac:dyDescent="0.2">
      <c r="A24" s="803" t="s">
        <v>1118</v>
      </c>
      <c r="B24" s="444">
        <v>299</v>
      </c>
      <c r="C24" s="867">
        <v>28.96</v>
      </c>
      <c r="D24" s="1007" t="s">
        <v>861</v>
      </c>
      <c r="E24" s="444">
        <v>509</v>
      </c>
      <c r="F24" s="867">
        <v>49.25</v>
      </c>
      <c r="G24" s="1007" t="s">
        <v>868</v>
      </c>
    </row>
    <row r="25" spans="1:7" ht="25.9" customHeight="1" x14ac:dyDescent="0.2">
      <c r="A25" s="803" t="s">
        <v>1119</v>
      </c>
      <c r="B25" s="444">
        <v>130</v>
      </c>
      <c r="C25" s="867">
        <v>12.59</v>
      </c>
      <c r="D25" s="1007"/>
      <c r="E25" s="444">
        <v>155</v>
      </c>
      <c r="F25" s="867">
        <v>15</v>
      </c>
      <c r="G25" s="1007"/>
    </row>
    <row r="26" spans="1:7" ht="25.9" customHeight="1" x14ac:dyDescent="0.2">
      <c r="A26" s="803" t="s">
        <v>1120</v>
      </c>
      <c r="B26" s="444">
        <v>158</v>
      </c>
      <c r="C26" s="867">
        <v>15.3</v>
      </c>
      <c r="D26" s="1007"/>
      <c r="E26" s="444">
        <v>176</v>
      </c>
      <c r="F26" s="867">
        <v>17.03</v>
      </c>
      <c r="G26" s="1007"/>
    </row>
    <row r="27" spans="1:7" ht="25.9" customHeight="1" x14ac:dyDescent="0.2">
      <c r="A27" s="803" t="s">
        <v>1121</v>
      </c>
      <c r="B27" s="444">
        <v>61</v>
      </c>
      <c r="C27" s="867">
        <v>5.91</v>
      </c>
      <c r="D27" s="1007"/>
      <c r="E27" s="444">
        <v>133</v>
      </c>
      <c r="F27" s="867">
        <v>12.87</v>
      </c>
      <c r="G27" s="1007"/>
    </row>
    <row r="28" spans="1:7" ht="25.9" customHeight="1" x14ac:dyDescent="0.2">
      <c r="A28" s="803" t="s">
        <v>1122</v>
      </c>
      <c r="B28" s="444">
        <v>213</v>
      </c>
      <c r="C28" s="867">
        <v>20.63</v>
      </c>
      <c r="D28" s="1007"/>
      <c r="E28" s="444">
        <v>310</v>
      </c>
      <c r="F28" s="867">
        <v>30</v>
      </c>
      <c r="G28" s="1007" t="s">
        <v>863</v>
      </c>
    </row>
    <row r="29" spans="1:7" ht="32.450000000000003" customHeight="1" x14ac:dyDescent="0.25">
      <c r="A29" s="39" t="s">
        <v>1123</v>
      </c>
      <c r="B29" s="486">
        <v>4704</v>
      </c>
      <c r="C29" s="486">
        <v>455.66</v>
      </c>
      <c r="D29" s="868"/>
      <c r="E29" s="486">
        <v>5674</v>
      </c>
      <c r="F29" s="1008">
        <v>549.05999999999995</v>
      </c>
      <c r="G29" s="868"/>
    </row>
  </sheetData>
  <mergeCells count="5">
    <mergeCell ref="A1:G1"/>
    <mergeCell ref="A2:G2"/>
    <mergeCell ref="A3:A4"/>
    <mergeCell ref="B3:D3"/>
    <mergeCell ref="E3:G3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9"/>
  <sheetViews>
    <sheetView workbookViewId="0">
      <selection activeCell="L21" sqref="L21"/>
    </sheetView>
  </sheetViews>
  <sheetFormatPr defaultColWidth="8.85546875" defaultRowHeight="12.75" x14ac:dyDescent="0.2"/>
  <cols>
    <col min="1" max="1" width="30.7109375" style="617" customWidth="1"/>
    <col min="2" max="9" width="7.7109375" style="617" customWidth="1"/>
    <col min="10" max="16384" width="8.85546875" style="617"/>
  </cols>
  <sheetData>
    <row r="1" spans="1:9" ht="23.25" customHeight="1" x14ac:dyDescent="0.2">
      <c r="A1" s="1628" t="s">
        <v>1124</v>
      </c>
      <c r="B1" s="1628"/>
      <c r="C1" s="1628"/>
      <c r="D1" s="1628"/>
      <c r="E1" s="1628"/>
      <c r="F1" s="1628"/>
      <c r="G1" s="1628"/>
      <c r="H1" s="1628"/>
      <c r="I1" s="1628"/>
    </row>
    <row r="2" spans="1:9" ht="15" x14ac:dyDescent="0.2">
      <c r="A2" s="1629" t="s">
        <v>1844</v>
      </c>
      <c r="B2" s="1629"/>
      <c r="C2" s="1629"/>
      <c r="D2" s="1629"/>
      <c r="E2" s="1629"/>
      <c r="F2" s="1629"/>
      <c r="G2" s="1629"/>
      <c r="H2" s="1629"/>
      <c r="I2" s="1629"/>
    </row>
    <row r="3" spans="1:9" ht="25.5" customHeight="1" x14ac:dyDescent="0.2">
      <c r="A3" s="1630" t="s">
        <v>1097</v>
      </c>
      <c r="B3" s="1632" t="s">
        <v>865</v>
      </c>
      <c r="C3" s="1632"/>
      <c r="D3" s="1632" t="s">
        <v>866</v>
      </c>
      <c r="E3" s="1632"/>
      <c r="F3" s="1632" t="s">
        <v>860</v>
      </c>
      <c r="G3" s="1632"/>
      <c r="H3" s="1632" t="s">
        <v>868</v>
      </c>
      <c r="I3" s="1632"/>
    </row>
    <row r="4" spans="1:9" ht="25.5" customHeight="1" x14ac:dyDescent="0.2">
      <c r="A4" s="1631"/>
      <c r="B4" s="894">
        <v>2023</v>
      </c>
      <c r="C4" s="795">
        <v>2024</v>
      </c>
      <c r="D4" s="894">
        <v>2023</v>
      </c>
      <c r="E4" s="894">
        <v>2024</v>
      </c>
      <c r="F4" s="894">
        <v>2023</v>
      </c>
      <c r="G4" s="894">
        <v>2024</v>
      </c>
      <c r="H4" s="894">
        <v>2023</v>
      </c>
      <c r="I4" s="894">
        <v>2024</v>
      </c>
    </row>
    <row r="5" spans="1:9" ht="28.15" customHeight="1" x14ac:dyDescent="0.2">
      <c r="A5" s="562" t="s">
        <v>1099</v>
      </c>
      <c r="B5" s="460">
        <v>100</v>
      </c>
      <c r="C5" s="460">
        <v>42.8</v>
      </c>
      <c r="D5" s="460">
        <v>0</v>
      </c>
      <c r="E5" s="460">
        <v>28.6</v>
      </c>
      <c r="F5" s="460">
        <v>0</v>
      </c>
      <c r="G5" s="460">
        <v>14.3</v>
      </c>
      <c r="H5" s="460">
        <v>0</v>
      </c>
      <c r="I5" s="460">
        <v>14.3</v>
      </c>
    </row>
    <row r="6" spans="1:9" ht="28.15" customHeight="1" x14ac:dyDescent="0.2">
      <c r="A6" s="562" t="s">
        <v>1100</v>
      </c>
      <c r="B6" s="460">
        <v>4</v>
      </c>
      <c r="C6" s="460">
        <v>10.8</v>
      </c>
      <c r="D6" s="460">
        <v>17.100000000000001</v>
      </c>
      <c r="E6" s="460">
        <v>19.8</v>
      </c>
      <c r="F6" s="460">
        <v>26.3</v>
      </c>
      <c r="G6" s="460">
        <v>28.8</v>
      </c>
      <c r="H6" s="460">
        <v>52.6</v>
      </c>
      <c r="I6" s="460">
        <v>40.6</v>
      </c>
    </row>
    <row r="7" spans="1:9" ht="28.15" customHeight="1" x14ac:dyDescent="0.2">
      <c r="A7" s="562" t="s">
        <v>1101</v>
      </c>
      <c r="B7" s="460">
        <v>0</v>
      </c>
      <c r="C7" s="460">
        <v>4.3</v>
      </c>
      <c r="D7" s="460">
        <v>13.8</v>
      </c>
      <c r="E7" s="460">
        <v>19.100000000000001</v>
      </c>
      <c r="F7" s="460">
        <v>31</v>
      </c>
      <c r="G7" s="460">
        <v>31.9</v>
      </c>
      <c r="H7" s="460">
        <v>55.2</v>
      </c>
      <c r="I7" s="460">
        <v>44.7</v>
      </c>
    </row>
    <row r="8" spans="1:9" ht="28.15" customHeight="1" x14ac:dyDescent="0.2">
      <c r="A8" s="562" t="s">
        <v>1102</v>
      </c>
      <c r="B8" s="460">
        <v>5.6</v>
      </c>
      <c r="C8" s="460">
        <v>4</v>
      </c>
      <c r="D8" s="460">
        <v>13</v>
      </c>
      <c r="E8" s="460">
        <v>36</v>
      </c>
      <c r="F8" s="460">
        <v>33.299999999999997</v>
      </c>
      <c r="G8" s="460">
        <v>24</v>
      </c>
      <c r="H8" s="460">
        <v>48.2</v>
      </c>
      <c r="I8" s="460">
        <v>36</v>
      </c>
    </row>
    <row r="9" spans="1:9" ht="28.15" customHeight="1" x14ac:dyDescent="0.2">
      <c r="A9" s="562" t="s">
        <v>1103</v>
      </c>
      <c r="B9" s="460">
        <v>17.8</v>
      </c>
      <c r="C9" s="460">
        <v>14.1</v>
      </c>
      <c r="D9" s="460">
        <v>19.3</v>
      </c>
      <c r="E9" s="460">
        <v>24.3</v>
      </c>
      <c r="F9" s="460">
        <v>16</v>
      </c>
      <c r="G9" s="460">
        <v>13.1</v>
      </c>
      <c r="H9" s="460">
        <v>47</v>
      </c>
      <c r="I9" s="460">
        <v>48.5</v>
      </c>
    </row>
    <row r="10" spans="1:9" ht="28.15" customHeight="1" x14ac:dyDescent="0.2">
      <c r="A10" s="562" t="s">
        <v>1104</v>
      </c>
      <c r="B10" s="248">
        <v>14.1</v>
      </c>
      <c r="C10" s="248">
        <v>12</v>
      </c>
      <c r="D10" s="248">
        <v>28.2</v>
      </c>
      <c r="E10" s="248">
        <v>25.2</v>
      </c>
      <c r="F10" s="248">
        <v>31.1</v>
      </c>
      <c r="G10" s="248">
        <v>32.299999999999997</v>
      </c>
      <c r="H10" s="248">
        <v>26.6</v>
      </c>
      <c r="I10" s="248">
        <v>30.5</v>
      </c>
    </row>
    <row r="11" spans="1:9" ht="28.15" customHeight="1" x14ac:dyDescent="0.2">
      <c r="A11" s="562" t="s">
        <v>1105</v>
      </c>
      <c r="B11" s="460">
        <v>11.6</v>
      </c>
      <c r="C11" s="460">
        <v>11.9</v>
      </c>
      <c r="D11" s="460">
        <v>31.2</v>
      </c>
      <c r="E11" s="460">
        <v>27.2</v>
      </c>
      <c r="F11" s="460">
        <v>23.9</v>
      </c>
      <c r="G11" s="460">
        <v>27.2</v>
      </c>
      <c r="H11" s="460">
        <v>33.299999999999997</v>
      </c>
      <c r="I11" s="460">
        <v>33.700000000000003</v>
      </c>
    </row>
    <row r="12" spans="1:9" ht="28.15" customHeight="1" x14ac:dyDescent="0.2">
      <c r="A12" s="249" t="s">
        <v>1106</v>
      </c>
      <c r="B12" s="248">
        <v>10.9</v>
      </c>
      <c r="C12" s="248">
        <v>13.3</v>
      </c>
      <c r="D12" s="460">
        <v>20.6</v>
      </c>
      <c r="E12" s="460">
        <v>23.8</v>
      </c>
      <c r="F12" s="460">
        <v>44.6</v>
      </c>
      <c r="G12" s="460">
        <v>39.1</v>
      </c>
      <c r="H12" s="460">
        <v>24</v>
      </c>
      <c r="I12" s="460">
        <v>23.8</v>
      </c>
    </row>
    <row r="13" spans="1:9" ht="28.15" customHeight="1" x14ac:dyDescent="0.2">
      <c r="A13" s="562" t="s">
        <v>1107</v>
      </c>
      <c r="B13" s="460">
        <v>4.0999999999999996</v>
      </c>
      <c r="C13" s="460">
        <v>7.5</v>
      </c>
      <c r="D13" s="460">
        <v>12.2</v>
      </c>
      <c r="E13" s="460">
        <v>7.5</v>
      </c>
      <c r="F13" s="460">
        <v>20.399999999999999</v>
      </c>
      <c r="G13" s="460">
        <v>13.3</v>
      </c>
      <c r="H13" s="460">
        <v>63.3</v>
      </c>
      <c r="I13" s="460">
        <v>71.7</v>
      </c>
    </row>
    <row r="14" spans="1:9" ht="28.15" customHeight="1" x14ac:dyDescent="0.2">
      <c r="A14" s="562" t="s">
        <v>1108</v>
      </c>
      <c r="B14" s="460">
        <v>3.7</v>
      </c>
      <c r="C14" s="460">
        <v>4.2</v>
      </c>
      <c r="D14" s="460">
        <v>3.7</v>
      </c>
      <c r="E14" s="460">
        <v>15.6</v>
      </c>
      <c r="F14" s="460">
        <v>14.8</v>
      </c>
      <c r="G14" s="460">
        <v>13.5</v>
      </c>
      <c r="H14" s="460">
        <v>77.8</v>
      </c>
      <c r="I14" s="460">
        <v>66.7</v>
      </c>
    </row>
    <row r="15" spans="1:9" ht="28.15" customHeight="1" x14ac:dyDescent="0.2">
      <c r="A15" s="562" t="s">
        <v>1109</v>
      </c>
      <c r="B15" s="460">
        <v>34</v>
      </c>
      <c r="C15" s="460">
        <v>25.4</v>
      </c>
      <c r="D15" s="460">
        <v>30</v>
      </c>
      <c r="E15" s="460">
        <v>11.9</v>
      </c>
      <c r="F15" s="460">
        <v>26</v>
      </c>
      <c r="G15" s="460">
        <v>40.700000000000003</v>
      </c>
      <c r="H15" s="460">
        <v>10</v>
      </c>
      <c r="I15" s="460">
        <v>22</v>
      </c>
    </row>
    <row r="16" spans="1:9" ht="28.15" customHeight="1" x14ac:dyDescent="0.2">
      <c r="A16" s="562" t="s">
        <v>1110</v>
      </c>
      <c r="B16" s="460">
        <v>16.5</v>
      </c>
      <c r="C16" s="460">
        <v>18.100000000000001</v>
      </c>
      <c r="D16" s="460">
        <v>8.4</v>
      </c>
      <c r="E16" s="460">
        <v>8</v>
      </c>
      <c r="F16" s="460">
        <v>27.1</v>
      </c>
      <c r="G16" s="460">
        <v>26.6</v>
      </c>
      <c r="H16" s="460">
        <v>48</v>
      </c>
      <c r="I16" s="460">
        <v>47.3</v>
      </c>
    </row>
    <row r="17" spans="1:9" ht="28.15" customHeight="1" x14ac:dyDescent="0.2">
      <c r="A17" s="562" t="s">
        <v>1111</v>
      </c>
      <c r="B17" s="460">
        <v>20</v>
      </c>
      <c r="C17" s="460">
        <v>69.2</v>
      </c>
      <c r="D17" s="460">
        <v>20</v>
      </c>
      <c r="E17" s="460">
        <v>0</v>
      </c>
      <c r="F17" s="460">
        <v>10</v>
      </c>
      <c r="G17" s="460">
        <v>7.7</v>
      </c>
      <c r="H17" s="460">
        <v>50</v>
      </c>
      <c r="I17" s="460">
        <v>23.1</v>
      </c>
    </row>
    <row r="18" spans="1:9" ht="28.15" customHeight="1" x14ac:dyDescent="0.2">
      <c r="A18" s="562" t="s">
        <v>1112</v>
      </c>
      <c r="B18" s="460">
        <v>35.299999999999997</v>
      </c>
      <c r="C18" s="460">
        <v>37.1</v>
      </c>
      <c r="D18" s="460">
        <v>11.8</v>
      </c>
      <c r="E18" s="460">
        <v>18.5</v>
      </c>
      <c r="F18" s="460">
        <v>23.5</v>
      </c>
      <c r="G18" s="460">
        <v>29.6</v>
      </c>
      <c r="H18" s="460">
        <v>29.4</v>
      </c>
      <c r="I18" s="460">
        <v>14.8</v>
      </c>
    </row>
    <row r="19" spans="1:9" s="21" customFormat="1" ht="34.15" customHeight="1" x14ac:dyDescent="0.2">
      <c r="A19" s="249" t="s">
        <v>1113</v>
      </c>
      <c r="B19" s="248">
        <v>83.8</v>
      </c>
      <c r="C19" s="248">
        <v>82.8</v>
      </c>
      <c r="D19" s="248">
        <v>10</v>
      </c>
      <c r="E19" s="248">
        <v>13.2</v>
      </c>
      <c r="F19" s="248">
        <v>3.7</v>
      </c>
      <c r="G19" s="248">
        <v>2.8</v>
      </c>
      <c r="H19" s="248">
        <v>2.1</v>
      </c>
      <c r="I19" s="248">
        <v>1.2</v>
      </c>
    </row>
    <row r="20" spans="1:9" ht="28.15" customHeight="1" x14ac:dyDescent="0.2">
      <c r="A20" s="562" t="s">
        <v>1114</v>
      </c>
      <c r="B20" s="460">
        <v>24.5</v>
      </c>
      <c r="C20" s="460">
        <v>31.8</v>
      </c>
      <c r="D20" s="460">
        <v>48.2</v>
      </c>
      <c r="E20" s="460">
        <v>44</v>
      </c>
      <c r="F20" s="460">
        <v>17.600000000000001</v>
      </c>
      <c r="G20" s="460">
        <v>14.4</v>
      </c>
      <c r="H20" s="460">
        <v>9.6999999999999993</v>
      </c>
      <c r="I20" s="460">
        <v>9.8000000000000007</v>
      </c>
    </row>
    <row r="21" spans="1:9" ht="28.15" customHeight="1" x14ac:dyDescent="0.2">
      <c r="A21" s="562" t="s">
        <v>1115</v>
      </c>
      <c r="B21" s="460">
        <v>40.200000000000003</v>
      </c>
      <c r="C21" s="460">
        <v>23.3</v>
      </c>
      <c r="D21" s="460">
        <v>22.1</v>
      </c>
      <c r="E21" s="460">
        <v>19.8</v>
      </c>
      <c r="F21" s="460">
        <v>26.8</v>
      </c>
      <c r="G21" s="460">
        <v>39.700000000000003</v>
      </c>
      <c r="H21" s="460">
        <v>11</v>
      </c>
      <c r="I21" s="460">
        <v>17.2</v>
      </c>
    </row>
    <row r="22" spans="1:9" ht="28.15" customHeight="1" x14ac:dyDescent="0.2">
      <c r="A22" s="562" t="s">
        <v>1116</v>
      </c>
      <c r="B22" s="460">
        <v>67</v>
      </c>
      <c r="C22" s="460">
        <v>76.900000000000006</v>
      </c>
      <c r="D22" s="460">
        <v>7.8</v>
      </c>
      <c r="E22" s="460">
        <v>6.2</v>
      </c>
      <c r="F22" s="460">
        <v>16.2</v>
      </c>
      <c r="G22" s="460">
        <v>8.1999999999999993</v>
      </c>
      <c r="H22" s="460">
        <v>8.4</v>
      </c>
      <c r="I22" s="460">
        <v>8.6999999999999993</v>
      </c>
    </row>
    <row r="23" spans="1:9" ht="28.15" customHeight="1" x14ac:dyDescent="0.2">
      <c r="A23" s="562" t="s">
        <v>1117</v>
      </c>
      <c r="B23" s="460">
        <v>29.9</v>
      </c>
      <c r="C23" s="460">
        <v>31</v>
      </c>
      <c r="D23" s="460">
        <v>5.2</v>
      </c>
      <c r="E23" s="460">
        <v>8</v>
      </c>
      <c r="F23" s="460">
        <v>33</v>
      </c>
      <c r="G23" s="460">
        <v>37</v>
      </c>
      <c r="H23" s="460">
        <v>32</v>
      </c>
      <c r="I23" s="460">
        <v>24</v>
      </c>
    </row>
    <row r="24" spans="1:9" ht="28.15" customHeight="1" x14ac:dyDescent="0.2">
      <c r="A24" s="562" t="s">
        <v>1118</v>
      </c>
      <c r="B24" s="460">
        <v>17.899999999999999</v>
      </c>
      <c r="C24" s="460">
        <v>21.1</v>
      </c>
      <c r="D24" s="460">
        <v>42.1</v>
      </c>
      <c r="E24" s="460">
        <v>44.1</v>
      </c>
      <c r="F24" s="460">
        <v>14.7</v>
      </c>
      <c r="G24" s="460">
        <v>9.6</v>
      </c>
      <c r="H24" s="460">
        <v>25.3</v>
      </c>
      <c r="I24" s="460">
        <v>25.2</v>
      </c>
    </row>
    <row r="25" spans="1:9" ht="28.15" customHeight="1" x14ac:dyDescent="0.2">
      <c r="A25" s="562" t="s">
        <v>1119</v>
      </c>
      <c r="B25" s="460">
        <v>56.1</v>
      </c>
      <c r="C25" s="460">
        <v>67.3</v>
      </c>
      <c r="D25" s="460">
        <v>15.5</v>
      </c>
      <c r="E25" s="460">
        <v>15.3</v>
      </c>
      <c r="F25" s="460">
        <v>17.100000000000001</v>
      </c>
      <c r="G25" s="460">
        <v>6.25</v>
      </c>
      <c r="H25" s="460">
        <v>11.4</v>
      </c>
      <c r="I25" s="460">
        <v>11.1</v>
      </c>
    </row>
    <row r="26" spans="1:9" ht="28.15" customHeight="1" x14ac:dyDescent="0.2">
      <c r="A26" s="562" t="s">
        <v>1120</v>
      </c>
      <c r="B26" s="460">
        <v>56.8</v>
      </c>
      <c r="C26" s="460">
        <v>53</v>
      </c>
      <c r="D26" s="460">
        <v>10.1</v>
      </c>
      <c r="E26" s="460">
        <v>11.9</v>
      </c>
      <c r="F26" s="460">
        <v>10.1</v>
      </c>
      <c r="G26" s="460">
        <v>14.6</v>
      </c>
      <c r="H26" s="460">
        <v>23</v>
      </c>
      <c r="I26" s="460">
        <v>20.5</v>
      </c>
    </row>
    <row r="27" spans="1:9" ht="28.15" customHeight="1" x14ac:dyDescent="0.2">
      <c r="A27" s="562" t="s">
        <v>1121</v>
      </c>
      <c r="B27" s="460">
        <v>70.5</v>
      </c>
      <c r="C27" s="460">
        <v>77.7</v>
      </c>
      <c r="D27" s="460">
        <v>14.8</v>
      </c>
      <c r="E27" s="460">
        <v>11.5</v>
      </c>
      <c r="F27" s="460">
        <v>6.6</v>
      </c>
      <c r="G27" s="460">
        <v>3.9</v>
      </c>
      <c r="H27" s="460">
        <v>8.1999999999999993</v>
      </c>
      <c r="I27" s="460">
        <v>6.9</v>
      </c>
    </row>
    <row r="28" spans="1:9" ht="28.15" customHeight="1" x14ac:dyDescent="0.2">
      <c r="A28" s="562" t="s">
        <v>1122</v>
      </c>
      <c r="B28" s="460">
        <v>6.3</v>
      </c>
      <c r="C28" s="460">
        <v>7.1</v>
      </c>
      <c r="D28" s="460">
        <v>34.200000000000003</v>
      </c>
      <c r="E28" s="460">
        <v>42.1</v>
      </c>
      <c r="F28" s="460">
        <v>15.3</v>
      </c>
      <c r="G28" s="460">
        <v>22.4</v>
      </c>
      <c r="H28" s="460">
        <v>38.700000000000003</v>
      </c>
      <c r="I28" s="460">
        <v>28.4</v>
      </c>
    </row>
    <row r="29" spans="1:9" ht="34.15" customHeight="1" x14ac:dyDescent="0.2">
      <c r="A29" s="116" t="s">
        <v>1123</v>
      </c>
      <c r="B29" s="342">
        <v>35</v>
      </c>
      <c r="C29" s="342">
        <v>36.9</v>
      </c>
      <c r="D29" s="342">
        <v>21.5</v>
      </c>
      <c r="E29" s="342">
        <v>23.9</v>
      </c>
      <c r="F29" s="342">
        <v>17.100000000000001</v>
      </c>
      <c r="G29" s="342">
        <v>16.7</v>
      </c>
      <c r="H29" s="342">
        <v>23.6</v>
      </c>
      <c r="I29" s="342">
        <v>22.5</v>
      </c>
    </row>
  </sheetData>
  <mergeCells count="7">
    <mergeCell ref="A1:I1"/>
    <mergeCell ref="A2:I2"/>
    <mergeCell ref="A3:A4"/>
    <mergeCell ref="B3:C3"/>
    <mergeCell ref="D3:E3"/>
    <mergeCell ref="F3:G3"/>
    <mergeCell ref="H3:I3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1"/>
  <sheetViews>
    <sheetView zoomScaleNormal="100" workbookViewId="0">
      <selection activeCell="P18" sqref="P18"/>
    </sheetView>
  </sheetViews>
  <sheetFormatPr defaultColWidth="9.140625" defaultRowHeight="12.75" x14ac:dyDescent="0.2"/>
  <cols>
    <col min="1" max="1" width="26.5703125" style="355" customWidth="1"/>
    <col min="2" max="2" width="7.42578125" style="482" customWidth="1"/>
    <col min="3" max="3" width="7.7109375" style="482" customWidth="1"/>
    <col min="4" max="4" width="7.42578125" style="482" customWidth="1"/>
    <col min="5" max="5" width="7.85546875" style="482" customWidth="1"/>
    <col min="6" max="6" width="7.5703125" style="482" customWidth="1"/>
    <col min="7" max="7" width="8.140625" style="482" customWidth="1"/>
    <col min="8" max="8" width="7.7109375" style="482" customWidth="1"/>
    <col min="9" max="9" width="8.42578125" style="482" customWidth="1"/>
    <col min="10" max="10" width="12.28515625" style="20" customWidth="1"/>
    <col min="11" max="13" width="9.140625" style="20"/>
    <col min="14" max="14" width="9.42578125" style="20" customWidth="1"/>
    <col min="15" max="15" width="9.140625" style="20"/>
    <col min="16" max="16" width="9.42578125" style="20" customWidth="1"/>
    <col min="17" max="16384" width="9.140625" style="20"/>
  </cols>
  <sheetData>
    <row r="1" spans="1:9" ht="24.75" customHeight="1" x14ac:dyDescent="0.2">
      <c r="A1" s="1237" t="s">
        <v>1125</v>
      </c>
      <c r="B1" s="1237"/>
      <c r="C1" s="1237"/>
      <c r="D1" s="1237"/>
      <c r="E1" s="1237"/>
      <c r="F1" s="1237"/>
      <c r="G1" s="1237"/>
      <c r="H1" s="1237"/>
      <c r="I1" s="1237"/>
    </row>
    <row r="2" spans="1:9" ht="18.75" customHeight="1" x14ac:dyDescent="0.2">
      <c r="A2" s="1237" t="s">
        <v>1845</v>
      </c>
      <c r="B2" s="1237"/>
      <c r="C2" s="1237"/>
      <c r="D2" s="1237"/>
      <c r="E2" s="1237"/>
      <c r="F2" s="1237"/>
      <c r="G2" s="1237"/>
      <c r="H2" s="1237"/>
      <c r="I2" s="1237"/>
    </row>
    <row r="3" spans="1:9" s="200" customFormat="1" ht="19.149999999999999" customHeight="1" x14ac:dyDescent="0.2">
      <c r="A3" s="1358" t="s">
        <v>1097</v>
      </c>
      <c r="B3" s="1633" t="s">
        <v>1126</v>
      </c>
      <c r="C3" s="1633"/>
      <c r="D3" s="1633"/>
      <c r="E3" s="1634"/>
      <c r="F3" s="1633" t="s">
        <v>1127</v>
      </c>
      <c r="G3" s="1633"/>
      <c r="H3" s="1633"/>
      <c r="I3" s="1634"/>
    </row>
    <row r="4" spans="1:9" s="200" customFormat="1" ht="19.149999999999999" customHeight="1" x14ac:dyDescent="0.2">
      <c r="A4" s="1469"/>
      <c r="B4" s="1490" t="s">
        <v>148</v>
      </c>
      <c r="C4" s="1491"/>
      <c r="D4" s="1489" t="s">
        <v>43</v>
      </c>
      <c r="E4" s="1491"/>
      <c r="F4" s="1490" t="s">
        <v>148</v>
      </c>
      <c r="G4" s="1491"/>
      <c r="H4" s="1489" t="s">
        <v>43</v>
      </c>
      <c r="I4" s="1491"/>
    </row>
    <row r="5" spans="1:9" s="84" customFormat="1" ht="21" customHeight="1" x14ac:dyDescent="0.2">
      <c r="A5" s="1359"/>
      <c r="B5" s="894">
        <v>2023</v>
      </c>
      <c r="C5" s="393">
        <v>2024</v>
      </c>
      <c r="D5" s="894">
        <v>2023</v>
      </c>
      <c r="E5" s="894">
        <v>2024</v>
      </c>
      <c r="F5" s="894">
        <v>2023</v>
      </c>
      <c r="G5" s="894">
        <v>2024</v>
      </c>
      <c r="H5" s="894">
        <v>2023</v>
      </c>
      <c r="I5" s="894">
        <v>2024</v>
      </c>
    </row>
    <row r="6" spans="1:9" s="84" customFormat="1" ht="25.5" customHeight="1" x14ac:dyDescent="0.2">
      <c r="A6" s="555" t="s">
        <v>1099</v>
      </c>
      <c r="B6" s="897">
        <v>0.2</v>
      </c>
      <c r="C6" s="553">
        <v>1.2</v>
      </c>
      <c r="D6" s="897">
        <v>0.55000000000000004</v>
      </c>
      <c r="E6" s="553">
        <v>0.4</v>
      </c>
      <c r="F6" s="897">
        <v>0.05</v>
      </c>
      <c r="G6" s="553">
        <v>0.2</v>
      </c>
      <c r="H6" s="897">
        <v>0.12</v>
      </c>
      <c r="I6" s="553">
        <v>0.06</v>
      </c>
    </row>
    <row r="7" spans="1:9" s="84" customFormat="1" ht="25.5" customHeight="1" x14ac:dyDescent="0.2">
      <c r="A7" s="555" t="s">
        <v>1100</v>
      </c>
      <c r="B7" s="897">
        <v>10.86</v>
      </c>
      <c r="C7" s="553">
        <v>12.3</v>
      </c>
      <c r="D7" s="897">
        <v>4.59</v>
      </c>
      <c r="E7" s="553">
        <v>7.7</v>
      </c>
      <c r="F7" s="897">
        <v>2.5499999999999998</v>
      </c>
      <c r="G7" s="553">
        <v>2.2999999999999998</v>
      </c>
      <c r="H7" s="897">
        <v>0.95</v>
      </c>
      <c r="I7" s="553">
        <v>1.4</v>
      </c>
    </row>
    <row r="8" spans="1:9" s="84" customFormat="1" ht="25.5" customHeight="1" x14ac:dyDescent="0.2">
      <c r="A8" s="555" t="s">
        <v>1101</v>
      </c>
      <c r="B8" s="897">
        <v>5.12</v>
      </c>
      <c r="C8" s="553">
        <v>8.1999999999999993</v>
      </c>
      <c r="D8" s="897">
        <v>1.1000000000000001</v>
      </c>
      <c r="E8" s="553">
        <v>2</v>
      </c>
      <c r="F8" s="897">
        <v>1.2</v>
      </c>
      <c r="G8" s="553">
        <v>0.4</v>
      </c>
      <c r="H8" s="897">
        <v>0.23</v>
      </c>
      <c r="I8" s="553">
        <v>0.4</v>
      </c>
    </row>
    <row r="9" spans="1:9" s="84" customFormat="1" ht="25.5" customHeight="1" x14ac:dyDescent="0.2">
      <c r="A9" s="555" t="s">
        <v>1102</v>
      </c>
      <c r="B9" s="897">
        <v>9.6300000000000008</v>
      </c>
      <c r="C9" s="553">
        <v>9</v>
      </c>
      <c r="D9" s="897">
        <v>2.39</v>
      </c>
      <c r="E9" s="553">
        <v>3.3</v>
      </c>
      <c r="F9" s="897">
        <v>2.2599999999999998</v>
      </c>
      <c r="G9" s="553">
        <v>1.7</v>
      </c>
      <c r="H9" s="897">
        <v>0.49</v>
      </c>
      <c r="I9" s="553">
        <v>0.6</v>
      </c>
    </row>
    <row r="10" spans="1:9" s="84" customFormat="1" ht="25.5" customHeight="1" x14ac:dyDescent="0.2">
      <c r="A10" s="555" t="s">
        <v>1103</v>
      </c>
      <c r="B10" s="897">
        <v>30.33</v>
      </c>
      <c r="C10" s="553">
        <v>28.7</v>
      </c>
      <c r="D10" s="897">
        <v>18.920000000000002</v>
      </c>
      <c r="E10" s="553">
        <v>18.100000000000001</v>
      </c>
      <c r="F10" s="897">
        <v>7.13</v>
      </c>
      <c r="G10" s="553">
        <v>5.5</v>
      </c>
      <c r="H10" s="897">
        <v>3.92</v>
      </c>
      <c r="I10" s="553">
        <v>3.2</v>
      </c>
    </row>
    <row r="11" spans="1:9" s="84" customFormat="1" ht="25.5" customHeight="1" x14ac:dyDescent="0.2">
      <c r="A11" s="555" t="s">
        <v>1128</v>
      </c>
      <c r="B11" s="897">
        <v>26.84</v>
      </c>
      <c r="C11" s="553">
        <v>38.9</v>
      </c>
      <c r="D11" s="897">
        <v>35.46</v>
      </c>
      <c r="E11" s="553">
        <v>40.299999999999997</v>
      </c>
      <c r="F11" s="897">
        <v>6.31</v>
      </c>
      <c r="G11" s="553">
        <v>7.4</v>
      </c>
      <c r="H11" s="897">
        <v>7.35</v>
      </c>
      <c r="I11" s="553">
        <v>7.1</v>
      </c>
    </row>
    <row r="12" spans="1:9" s="251" customFormat="1" ht="25.5" customHeight="1" x14ac:dyDescent="0.2">
      <c r="A12" s="187" t="s">
        <v>1129</v>
      </c>
      <c r="B12" s="597">
        <v>19.670000000000002</v>
      </c>
      <c r="C12" s="357">
        <v>23.4</v>
      </c>
      <c r="D12" s="597">
        <v>17.45</v>
      </c>
      <c r="E12" s="357">
        <v>19.600000000000001</v>
      </c>
      <c r="F12" s="597">
        <v>4.62</v>
      </c>
      <c r="G12" s="357">
        <v>4.4000000000000004</v>
      </c>
      <c r="H12" s="597">
        <v>3.62</v>
      </c>
      <c r="I12" s="357">
        <v>3.4</v>
      </c>
    </row>
    <row r="13" spans="1:9" s="84" customFormat="1" ht="25.5" customHeight="1" x14ac:dyDescent="0.2">
      <c r="A13" s="555" t="s">
        <v>1107</v>
      </c>
      <c r="B13" s="897">
        <v>11.68</v>
      </c>
      <c r="C13" s="553">
        <v>14.3</v>
      </c>
      <c r="D13" s="897">
        <v>8.08</v>
      </c>
      <c r="E13" s="553">
        <v>9.3000000000000007</v>
      </c>
      <c r="F13" s="897">
        <v>2.74</v>
      </c>
      <c r="G13" s="553">
        <v>2.7</v>
      </c>
      <c r="H13" s="897">
        <v>1.67</v>
      </c>
      <c r="I13" s="553">
        <v>1.6</v>
      </c>
    </row>
    <row r="14" spans="1:9" s="84" customFormat="1" ht="25.5" customHeight="1" x14ac:dyDescent="0.2">
      <c r="A14" s="555" t="s">
        <v>1108</v>
      </c>
      <c r="B14" s="897">
        <v>14.75</v>
      </c>
      <c r="C14" s="553">
        <v>15.8</v>
      </c>
      <c r="D14" s="897">
        <v>12.12</v>
      </c>
      <c r="E14" s="553">
        <v>18.100000000000001</v>
      </c>
      <c r="F14" s="918">
        <v>3.47</v>
      </c>
      <c r="G14" s="563">
        <v>3</v>
      </c>
      <c r="H14" s="897">
        <v>2.5099999999999998</v>
      </c>
      <c r="I14" s="553">
        <v>3.2</v>
      </c>
    </row>
    <row r="15" spans="1:9" s="84" customFormat="1" ht="25.5" customHeight="1" x14ac:dyDescent="0.2">
      <c r="A15" s="555" t="s">
        <v>1109</v>
      </c>
      <c r="B15" s="897">
        <v>9.6</v>
      </c>
      <c r="C15" s="553">
        <v>10.9</v>
      </c>
      <c r="D15" s="897">
        <v>0.92</v>
      </c>
      <c r="E15" s="553">
        <v>1.5</v>
      </c>
      <c r="F15" s="897">
        <v>2.2599999999999998</v>
      </c>
      <c r="G15" s="553">
        <v>2.1</v>
      </c>
      <c r="H15" s="897">
        <v>0.19</v>
      </c>
      <c r="I15" s="553">
        <v>0.3</v>
      </c>
    </row>
    <row r="16" spans="1:9" s="84" customFormat="1" ht="25.5" customHeight="1" x14ac:dyDescent="0.2">
      <c r="A16" s="555" t="s">
        <v>1130</v>
      </c>
      <c r="B16" s="897">
        <v>63.93</v>
      </c>
      <c r="C16" s="553">
        <v>60.3</v>
      </c>
      <c r="D16" s="897">
        <v>19.47</v>
      </c>
      <c r="E16" s="553">
        <v>26</v>
      </c>
      <c r="F16" s="897">
        <v>15.02</v>
      </c>
      <c r="G16" s="553">
        <v>12.8</v>
      </c>
      <c r="H16" s="897">
        <v>4.04</v>
      </c>
      <c r="I16" s="553">
        <v>4.5999999999999996</v>
      </c>
    </row>
    <row r="17" spans="1:9" s="84" customFormat="1" ht="25.5" customHeight="1" x14ac:dyDescent="0.2">
      <c r="A17" s="555" t="s">
        <v>1111</v>
      </c>
      <c r="B17" s="897">
        <v>1.84</v>
      </c>
      <c r="C17" s="553">
        <v>2</v>
      </c>
      <c r="D17" s="897">
        <v>0.37</v>
      </c>
      <c r="E17" s="553">
        <v>0.5</v>
      </c>
      <c r="F17" s="897">
        <v>0.43</v>
      </c>
      <c r="G17" s="553">
        <v>0.4</v>
      </c>
      <c r="H17" s="897">
        <v>0.08</v>
      </c>
      <c r="I17" s="553">
        <v>0.1</v>
      </c>
    </row>
    <row r="18" spans="1:9" s="84" customFormat="1" ht="25.5" customHeight="1" x14ac:dyDescent="0.2">
      <c r="A18" s="555" t="s">
        <v>1112</v>
      </c>
      <c r="B18" s="897">
        <v>1.23</v>
      </c>
      <c r="C18" s="553">
        <v>2.2999999999999998</v>
      </c>
      <c r="D18" s="897">
        <v>1.65</v>
      </c>
      <c r="E18" s="553">
        <v>2.9</v>
      </c>
      <c r="F18" s="897">
        <v>0.28999999999999998</v>
      </c>
      <c r="G18" s="553">
        <v>0.4</v>
      </c>
      <c r="H18" s="897">
        <v>0.34</v>
      </c>
      <c r="I18" s="553">
        <v>0.5</v>
      </c>
    </row>
    <row r="19" spans="1:9" s="84" customFormat="1" ht="25.5" customHeight="1" x14ac:dyDescent="0.2">
      <c r="A19" s="555" t="s">
        <v>1131</v>
      </c>
      <c r="B19" s="897">
        <v>10.45</v>
      </c>
      <c r="C19" s="553">
        <v>11.3</v>
      </c>
      <c r="D19" s="897">
        <v>9.74</v>
      </c>
      <c r="E19" s="553">
        <v>10.1</v>
      </c>
      <c r="F19" s="897">
        <v>2.4500000000000002</v>
      </c>
      <c r="G19" s="553">
        <v>2.1</v>
      </c>
      <c r="H19" s="897">
        <v>2.02</v>
      </c>
      <c r="I19" s="553">
        <v>1.8</v>
      </c>
    </row>
    <row r="20" spans="1:9" s="84" customFormat="1" ht="25.5" customHeight="1" x14ac:dyDescent="0.2">
      <c r="A20" s="555" t="s">
        <v>1132</v>
      </c>
      <c r="B20" s="897">
        <v>49.38</v>
      </c>
      <c r="C20" s="553">
        <v>58.6</v>
      </c>
      <c r="D20" s="897">
        <v>78.44</v>
      </c>
      <c r="E20" s="553">
        <v>87.2</v>
      </c>
      <c r="F20" s="897">
        <v>11.6</v>
      </c>
      <c r="G20" s="553">
        <v>11.2</v>
      </c>
      <c r="H20" s="897">
        <v>16.25</v>
      </c>
      <c r="I20" s="553">
        <v>15.3</v>
      </c>
    </row>
    <row r="21" spans="1:9" s="84" customFormat="1" ht="25.5" customHeight="1" x14ac:dyDescent="0.2">
      <c r="A21" s="555" t="s">
        <v>1114</v>
      </c>
      <c r="B21" s="250">
        <v>0.61</v>
      </c>
      <c r="C21" s="250">
        <v>2</v>
      </c>
      <c r="D21" s="897">
        <v>113</v>
      </c>
      <c r="E21" s="796">
        <v>132.69999999999999</v>
      </c>
      <c r="F21" s="250">
        <v>0.14000000000000001</v>
      </c>
      <c r="G21" s="250">
        <v>0.4</v>
      </c>
      <c r="H21" s="897">
        <v>23.41</v>
      </c>
      <c r="I21" s="796">
        <v>23.3</v>
      </c>
    </row>
    <row r="22" spans="1:9" s="84" customFormat="1" ht="25.5" customHeight="1" x14ac:dyDescent="0.2">
      <c r="A22" s="555" t="s">
        <v>1115</v>
      </c>
      <c r="B22" s="591">
        <v>0</v>
      </c>
      <c r="C22" s="591">
        <v>0</v>
      </c>
      <c r="D22" s="897">
        <v>24.06</v>
      </c>
      <c r="E22" s="553">
        <v>22.2</v>
      </c>
      <c r="F22" s="591">
        <v>0</v>
      </c>
      <c r="G22" s="591">
        <v>0</v>
      </c>
      <c r="H22" s="897">
        <v>4.9800000000000004</v>
      </c>
      <c r="I22" s="553">
        <v>3.9</v>
      </c>
    </row>
    <row r="23" spans="1:9" s="84" customFormat="1" ht="25.5" customHeight="1" x14ac:dyDescent="0.2">
      <c r="A23" s="555" t="s">
        <v>1116</v>
      </c>
      <c r="B23" s="591">
        <v>0</v>
      </c>
      <c r="C23" s="591">
        <v>0</v>
      </c>
      <c r="D23" s="897">
        <v>34.17</v>
      </c>
      <c r="E23" s="553">
        <v>38.1</v>
      </c>
      <c r="F23" s="591">
        <v>0</v>
      </c>
      <c r="G23" s="591">
        <v>0</v>
      </c>
      <c r="H23" s="897">
        <v>7.08</v>
      </c>
      <c r="I23" s="553">
        <v>6.7</v>
      </c>
    </row>
    <row r="24" spans="1:9" s="84" customFormat="1" ht="25.5" customHeight="1" x14ac:dyDescent="0.2">
      <c r="A24" s="555" t="s">
        <v>1117</v>
      </c>
      <c r="B24" s="591">
        <v>0</v>
      </c>
      <c r="C24" s="591">
        <v>0</v>
      </c>
      <c r="D24" s="897">
        <v>20.02</v>
      </c>
      <c r="E24" s="553">
        <v>21.1</v>
      </c>
      <c r="F24" s="591">
        <v>0</v>
      </c>
      <c r="G24" s="591">
        <v>0</v>
      </c>
      <c r="H24" s="918">
        <v>4.1500000000000004</v>
      </c>
      <c r="I24" s="563">
        <v>3.7</v>
      </c>
    </row>
    <row r="25" spans="1:9" s="84" customFormat="1" ht="25.5" customHeight="1" x14ac:dyDescent="0.2">
      <c r="A25" s="555" t="s">
        <v>1118</v>
      </c>
      <c r="B25" s="897">
        <v>61.27</v>
      </c>
      <c r="C25" s="553">
        <v>104.3</v>
      </c>
      <c r="D25" s="591">
        <v>0</v>
      </c>
      <c r="E25" s="591">
        <v>0</v>
      </c>
      <c r="F25" s="897">
        <v>14.4</v>
      </c>
      <c r="G25" s="553">
        <v>19.8</v>
      </c>
      <c r="H25" s="591">
        <v>0</v>
      </c>
      <c r="I25" s="591">
        <v>0</v>
      </c>
    </row>
    <row r="26" spans="1:9" s="84" customFormat="1" ht="25.5" customHeight="1" x14ac:dyDescent="0.2">
      <c r="A26" s="555" t="s">
        <v>1119</v>
      </c>
      <c r="B26" s="897">
        <v>21.52</v>
      </c>
      <c r="C26" s="553">
        <v>25.4</v>
      </c>
      <c r="D26" s="897">
        <v>4.59</v>
      </c>
      <c r="E26" s="553">
        <v>5.7</v>
      </c>
      <c r="F26" s="897">
        <v>5.05</v>
      </c>
      <c r="G26" s="553">
        <v>4.8</v>
      </c>
      <c r="H26" s="897">
        <v>0.95</v>
      </c>
      <c r="I26" s="553">
        <v>1</v>
      </c>
    </row>
    <row r="27" spans="1:9" s="84" customFormat="1" ht="25.5" customHeight="1" x14ac:dyDescent="0.2">
      <c r="A27" s="555" t="s">
        <v>1120</v>
      </c>
      <c r="B27" s="897">
        <v>19.059999999999999</v>
      </c>
      <c r="C27" s="553">
        <v>20.9</v>
      </c>
      <c r="D27" s="897">
        <v>11.94</v>
      </c>
      <c r="E27" s="553">
        <v>13.6</v>
      </c>
      <c r="F27" s="897">
        <v>4.4800000000000004</v>
      </c>
      <c r="G27" s="553">
        <v>4</v>
      </c>
      <c r="H27" s="897">
        <v>2.4700000000000002</v>
      </c>
      <c r="I27" s="553">
        <v>2.4</v>
      </c>
    </row>
    <row r="28" spans="1:9" s="84" customFormat="1" ht="25.5" customHeight="1" x14ac:dyDescent="0.2">
      <c r="A28" s="555" t="s">
        <v>1121</v>
      </c>
      <c r="B28" s="897">
        <v>2.46</v>
      </c>
      <c r="C28" s="553">
        <v>5.3</v>
      </c>
      <c r="D28" s="591">
        <v>9</v>
      </c>
      <c r="E28" s="591">
        <v>19.600000000000001</v>
      </c>
      <c r="F28" s="897">
        <v>0.57999999999999996</v>
      </c>
      <c r="G28" s="553">
        <v>1</v>
      </c>
      <c r="H28" s="897">
        <v>1.86</v>
      </c>
      <c r="I28" s="553">
        <v>3.4</v>
      </c>
    </row>
    <row r="29" spans="1:9" s="84" customFormat="1" ht="25.5" customHeight="1" x14ac:dyDescent="0.2">
      <c r="A29" s="555" t="s">
        <v>1122</v>
      </c>
      <c r="B29" s="897">
        <v>21.31</v>
      </c>
      <c r="C29" s="553">
        <v>29.1</v>
      </c>
      <c r="D29" s="897">
        <v>20.02</v>
      </c>
      <c r="E29" s="553">
        <v>30.8</v>
      </c>
      <c r="F29" s="591">
        <v>5</v>
      </c>
      <c r="G29" s="591">
        <v>5.5</v>
      </c>
      <c r="H29" s="897">
        <v>4.5</v>
      </c>
      <c r="I29" s="553">
        <v>5.4</v>
      </c>
    </row>
    <row r="30" spans="1:9" s="84" customFormat="1" ht="25.5" customHeight="1" x14ac:dyDescent="0.2">
      <c r="A30" s="555" t="s">
        <v>1133</v>
      </c>
      <c r="B30" s="897">
        <v>9.43</v>
      </c>
      <c r="C30" s="553">
        <v>7.6</v>
      </c>
      <c r="D30" s="897">
        <v>10.66</v>
      </c>
      <c r="E30" s="553">
        <v>11.2</v>
      </c>
      <c r="F30" s="897">
        <v>2.21</v>
      </c>
      <c r="G30" s="553">
        <v>1.4</v>
      </c>
      <c r="H30" s="897">
        <v>2.21</v>
      </c>
      <c r="I30" s="553">
        <v>2</v>
      </c>
    </row>
    <row r="31" spans="1:9" s="84" customFormat="1" ht="36" customHeight="1" x14ac:dyDescent="0.2">
      <c r="A31" s="39" t="s">
        <v>1134</v>
      </c>
      <c r="B31" s="894">
        <v>425.6</v>
      </c>
      <c r="C31" s="551">
        <v>525.5</v>
      </c>
      <c r="D31" s="894">
        <v>482.6</v>
      </c>
      <c r="E31" s="551">
        <v>569.70000000000005</v>
      </c>
      <c r="F31" s="894">
        <v>44.15</v>
      </c>
      <c r="G31" s="551">
        <v>45.2</v>
      </c>
      <c r="H31" s="894">
        <v>55.85</v>
      </c>
      <c r="I31" s="551">
        <v>54.8</v>
      </c>
    </row>
  </sheetData>
  <mergeCells count="9">
    <mergeCell ref="A1:I1"/>
    <mergeCell ref="A2:I2"/>
    <mergeCell ref="A3:A5"/>
    <mergeCell ref="B3:E3"/>
    <mergeCell ref="F3:I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8"/>
  <sheetViews>
    <sheetView tabSelected="1" workbookViewId="0">
      <selection activeCell="B33" sqref="B33"/>
    </sheetView>
  </sheetViews>
  <sheetFormatPr defaultRowHeight="12.75" x14ac:dyDescent="0.2"/>
  <cols>
    <col min="1" max="1" width="34.7109375" customWidth="1"/>
    <col min="2" max="5" width="13.5703125" customWidth="1"/>
  </cols>
  <sheetData>
    <row r="1" spans="1:5" ht="31.9" customHeight="1" x14ac:dyDescent="0.25">
      <c r="A1" s="1492" t="s">
        <v>1135</v>
      </c>
      <c r="B1" s="1492"/>
      <c r="C1" s="1492"/>
      <c r="D1" s="1492"/>
      <c r="E1" s="1492"/>
    </row>
    <row r="2" spans="1:5" ht="15" x14ac:dyDescent="0.2">
      <c r="A2" s="1237" t="s">
        <v>1846</v>
      </c>
      <c r="B2" s="1237"/>
      <c r="C2" s="1237"/>
      <c r="D2" s="1237"/>
      <c r="E2" s="1237"/>
    </row>
    <row r="3" spans="1:5" ht="27" customHeight="1" x14ac:dyDescent="0.2">
      <c r="A3" s="1626" t="s">
        <v>891</v>
      </c>
      <c r="B3" s="1622" t="s">
        <v>1136</v>
      </c>
      <c r="C3" s="1624"/>
      <c r="D3" s="1622" t="s">
        <v>1137</v>
      </c>
      <c r="E3" s="1624"/>
    </row>
    <row r="4" spans="1:5" ht="15.75" x14ac:dyDescent="0.2">
      <c r="A4" s="1627"/>
      <c r="B4" s="894">
        <v>2023</v>
      </c>
      <c r="C4" s="894">
        <v>2024</v>
      </c>
      <c r="D4" s="894">
        <v>2023</v>
      </c>
      <c r="E4" s="894">
        <v>2024</v>
      </c>
    </row>
    <row r="5" spans="1:5" ht="29.45" customHeight="1" x14ac:dyDescent="0.2">
      <c r="A5" s="416" t="s">
        <v>569</v>
      </c>
      <c r="B5" s="252">
        <v>26.9</v>
      </c>
      <c r="C5" s="252">
        <v>21.6</v>
      </c>
      <c r="D5" s="252">
        <v>61.9</v>
      </c>
      <c r="E5" s="252">
        <v>63.6</v>
      </c>
    </row>
    <row r="6" spans="1:5" ht="29.45" customHeight="1" x14ac:dyDescent="0.2">
      <c r="A6" s="416" t="s">
        <v>56</v>
      </c>
      <c r="B6" s="444">
        <v>21.1</v>
      </c>
      <c r="C6" s="444">
        <v>21.2</v>
      </c>
      <c r="D6" s="444">
        <v>73.099999999999994</v>
      </c>
      <c r="E6" s="444">
        <v>72.400000000000006</v>
      </c>
    </row>
    <row r="7" spans="1:5" ht="29.45" customHeight="1" x14ac:dyDescent="0.2">
      <c r="A7" s="416" t="s">
        <v>570</v>
      </c>
      <c r="B7" s="444">
        <v>26.3</v>
      </c>
      <c r="C7" s="444">
        <v>33.299999999999997</v>
      </c>
      <c r="D7" s="444">
        <v>100</v>
      </c>
      <c r="E7" s="444">
        <v>85.7</v>
      </c>
    </row>
    <row r="8" spans="1:5" ht="29.45" customHeight="1" x14ac:dyDescent="0.2">
      <c r="A8" s="416" t="s">
        <v>1561</v>
      </c>
      <c r="B8" s="444">
        <v>13.6</v>
      </c>
      <c r="C8" s="444">
        <v>12.1</v>
      </c>
      <c r="D8" s="483">
        <v>66.7</v>
      </c>
      <c r="E8" s="483">
        <v>100</v>
      </c>
    </row>
    <row r="9" spans="1:5" ht="29.45" customHeight="1" x14ac:dyDescent="0.2">
      <c r="A9" s="416" t="s">
        <v>901</v>
      </c>
      <c r="B9" s="474">
        <v>16</v>
      </c>
      <c r="C9" s="474">
        <v>35.6</v>
      </c>
      <c r="D9" s="444">
        <v>62.5</v>
      </c>
      <c r="E9" s="444">
        <v>61.9</v>
      </c>
    </row>
    <row r="10" spans="1:5" ht="29.45" customHeight="1" x14ac:dyDescent="0.2">
      <c r="A10" s="416" t="s">
        <v>55</v>
      </c>
      <c r="B10" s="444">
        <v>19.399999999999999</v>
      </c>
      <c r="C10" s="444">
        <v>28</v>
      </c>
      <c r="D10" s="444">
        <v>70</v>
      </c>
      <c r="E10" s="444">
        <v>86.4</v>
      </c>
    </row>
    <row r="11" spans="1:5" ht="29.45" customHeight="1" x14ac:dyDescent="0.2">
      <c r="A11" s="416" t="s">
        <v>572</v>
      </c>
      <c r="B11" s="460">
        <v>12.9</v>
      </c>
      <c r="C11" s="460">
        <v>25.2</v>
      </c>
      <c r="D11" s="444">
        <v>66.7</v>
      </c>
      <c r="E11" s="444">
        <v>65.099999999999994</v>
      </c>
    </row>
    <row r="12" spans="1:5" ht="29.45" customHeight="1" x14ac:dyDescent="0.2">
      <c r="A12" s="416" t="s">
        <v>1632</v>
      </c>
      <c r="B12" s="444">
        <v>16.7</v>
      </c>
      <c r="C12" s="444">
        <v>25.8</v>
      </c>
      <c r="D12" s="484" t="s">
        <v>1894</v>
      </c>
      <c r="E12" s="484">
        <v>63.6</v>
      </c>
    </row>
    <row r="13" spans="1:5" ht="29.45" customHeight="1" x14ac:dyDescent="0.2">
      <c r="A13" s="416" t="s">
        <v>1633</v>
      </c>
      <c r="B13" s="444">
        <v>22.4</v>
      </c>
      <c r="C13" s="444">
        <v>32.5</v>
      </c>
      <c r="D13" s="368">
        <v>83.3</v>
      </c>
      <c r="E13" s="368">
        <v>69.2</v>
      </c>
    </row>
    <row r="14" spans="1:5" ht="29.45" customHeight="1" x14ac:dyDescent="0.2">
      <c r="A14" s="416" t="s">
        <v>1634</v>
      </c>
      <c r="B14" s="444">
        <v>27.1</v>
      </c>
      <c r="C14" s="444">
        <v>27.8</v>
      </c>
      <c r="D14" s="368">
        <v>73.3</v>
      </c>
      <c r="E14" s="368">
        <v>79.7</v>
      </c>
    </row>
    <row r="15" spans="1:5" ht="29.45" customHeight="1" x14ac:dyDescent="0.2">
      <c r="A15" s="416" t="s">
        <v>57</v>
      </c>
      <c r="B15" s="444">
        <v>25.2</v>
      </c>
      <c r="C15" s="444">
        <v>22.6</v>
      </c>
      <c r="D15" s="444">
        <v>80</v>
      </c>
      <c r="E15" s="444">
        <v>67.7</v>
      </c>
    </row>
    <row r="16" spans="1:5" ht="29.45" customHeight="1" x14ac:dyDescent="0.2">
      <c r="A16" s="416" t="s">
        <v>1635</v>
      </c>
      <c r="B16" s="444">
        <v>13.6</v>
      </c>
      <c r="C16" s="444">
        <v>22.3</v>
      </c>
      <c r="D16" s="444">
        <v>76.2</v>
      </c>
      <c r="E16" s="444">
        <v>74.5</v>
      </c>
    </row>
    <row r="17" spans="1:5" ht="29.45" customHeight="1" x14ac:dyDescent="0.2">
      <c r="A17" s="416" t="s">
        <v>1636</v>
      </c>
      <c r="B17" s="474">
        <v>9.4</v>
      </c>
      <c r="C17" s="474">
        <v>25</v>
      </c>
      <c r="D17" s="483">
        <v>66.7</v>
      </c>
      <c r="E17" s="483">
        <v>33.299999999999997</v>
      </c>
    </row>
    <row r="18" spans="1:5" ht="29.45" customHeight="1" x14ac:dyDescent="0.2">
      <c r="A18" s="416" t="s">
        <v>1637</v>
      </c>
      <c r="B18" s="444">
        <v>16.3</v>
      </c>
      <c r="C18" s="444">
        <v>18.2</v>
      </c>
      <c r="D18" s="483">
        <v>57.1</v>
      </c>
      <c r="E18" s="483">
        <v>68.8</v>
      </c>
    </row>
    <row r="19" spans="1:5" ht="29.45" customHeight="1" x14ac:dyDescent="0.2">
      <c r="A19" s="416" t="s">
        <v>1638</v>
      </c>
      <c r="B19" s="444">
        <v>23.1</v>
      </c>
      <c r="C19" s="444">
        <v>30.8</v>
      </c>
      <c r="D19" s="444">
        <v>80</v>
      </c>
      <c r="E19" s="444">
        <v>75</v>
      </c>
    </row>
    <row r="20" spans="1:5" ht="29.45" customHeight="1" x14ac:dyDescent="0.2">
      <c r="A20" s="416" t="s">
        <v>1639</v>
      </c>
      <c r="B20" s="444">
        <v>27.5</v>
      </c>
      <c r="C20" s="444">
        <v>30</v>
      </c>
      <c r="D20" s="444">
        <v>45.5</v>
      </c>
      <c r="E20" s="444">
        <v>41.7</v>
      </c>
    </row>
    <row r="21" spans="1:5" ht="29.45" customHeight="1" x14ac:dyDescent="0.2">
      <c r="A21" s="416" t="s">
        <v>1640</v>
      </c>
      <c r="B21" s="444">
        <v>18.8</v>
      </c>
      <c r="C21" s="444">
        <v>26.3</v>
      </c>
      <c r="D21" s="483">
        <v>60</v>
      </c>
      <c r="E21" s="483">
        <v>70</v>
      </c>
    </row>
    <row r="22" spans="1:5" ht="29.45" customHeight="1" x14ac:dyDescent="0.2">
      <c r="A22" s="416" t="s">
        <v>1644</v>
      </c>
      <c r="B22" s="444">
        <v>21.7</v>
      </c>
      <c r="C22" s="444">
        <v>21.5</v>
      </c>
      <c r="D22" s="444">
        <v>61.5</v>
      </c>
      <c r="E22" s="444">
        <v>70.599999999999994</v>
      </c>
    </row>
    <row r="23" spans="1:5" ht="29.45" customHeight="1" x14ac:dyDescent="0.2">
      <c r="A23" s="416" t="s">
        <v>1641</v>
      </c>
      <c r="B23" s="444">
        <v>18.5</v>
      </c>
      <c r="C23" s="444">
        <v>24.1</v>
      </c>
      <c r="D23" s="444">
        <v>80</v>
      </c>
      <c r="E23" s="444">
        <v>61.5</v>
      </c>
    </row>
    <row r="24" spans="1:5" ht="29.45" customHeight="1" x14ac:dyDescent="0.2">
      <c r="A24" s="416" t="s">
        <v>1642</v>
      </c>
      <c r="B24" s="444">
        <v>22.7</v>
      </c>
      <c r="C24" s="444">
        <v>23.2</v>
      </c>
      <c r="D24" s="483">
        <v>72.7</v>
      </c>
      <c r="E24" s="483">
        <v>72</v>
      </c>
    </row>
    <row r="25" spans="1:5" ht="29.45" customHeight="1" x14ac:dyDescent="0.2">
      <c r="A25" s="416" t="s">
        <v>58</v>
      </c>
      <c r="B25" s="444">
        <v>33.9</v>
      </c>
      <c r="C25" s="444">
        <v>26.4</v>
      </c>
      <c r="D25" s="485">
        <v>81</v>
      </c>
      <c r="E25" s="485">
        <v>79.3</v>
      </c>
    </row>
    <row r="26" spans="1:5" ht="29.45" customHeight="1" x14ac:dyDescent="0.2">
      <c r="A26" s="416" t="s">
        <v>1193</v>
      </c>
      <c r="B26" s="444">
        <v>9.1</v>
      </c>
      <c r="C26" s="444">
        <v>8</v>
      </c>
      <c r="D26" s="483">
        <v>50</v>
      </c>
      <c r="E26" s="483">
        <v>50</v>
      </c>
    </row>
    <row r="27" spans="1:5" ht="29.45" customHeight="1" x14ac:dyDescent="0.2">
      <c r="A27" s="39" t="s">
        <v>64</v>
      </c>
      <c r="B27" s="343">
        <v>24</v>
      </c>
      <c r="C27" s="343">
        <v>23.4</v>
      </c>
      <c r="D27" s="486">
        <v>66.3</v>
      </c>
      <c r="E27" s="486">
        <v>68</v>
      </c>
    </row>
    <row r="28" spans="1:5" ht="29.45" customHeight="1" x14ac:dyDescent="0.2">
      <c r="A28" s="39" t="s">
        <v>146</v>
      </c>
      <c r="B28" s="179">
        <v>27</v>
      </c>
      <c r="C28" s="179">
        <v>27.3</v>
      </c>
      <c r="D28" s="199" t="s">
        <v>318</v>
      </c>
      <c r="E28" s="199" t="s">
        <v>318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1"/>
  <sheetViews>
    <sheetView zoomScaleNormal="100" workbookViewId="0">
      <selection activeCell="M29" sqref="M29"/>
    </sheetView>
  </sheetViews>
  <sheetFormatPr defaultRowHeight="12.75" x14ac:dyDescent="0.2"/>
  <cols>
    <col min="1" max="1" width="28.7109375" customWidth="1"/>
    <col min="2" max="11" width="10.42578125" customWidth="1"/>
  </cols>
  <sheetData>
    <row r="1" spans="1:11" ht="27.6" customHeight="1" x14ac:dyDescent="0.2">
      <c r="A1" s="1229" t="s">
        <v>1847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</row>
    <row r="2" spans="1:11" ht="15" x14ac:dyDescent="0.2">
      <c r="A2" s="1229" t="s">
        <v>1138</v>
      </c>
      <c r="B2" s="1229"/>
      <c r="C2" s="1229"/>
      <c r="D2" s="1229"/>
      <c r="E2" s="1229"/>
      <c r="F2" s="1229"/>
      <c r="G2" s="1229"/>
      <c r="H2" s="1229"/>
      <c r="I2" s="1229"/>
      <c r="J2" s="1229"/>
      <c r="K2" s="1229"/>
    </row>
    <row r="3" spans="1:11" x14ac:dyDescent="0.2">
      <c r="A3" s="1495" t="s">
        <v>891</v>
      </c>
      <c r="B3" s="1635" t="s">
        <v>1139</v>
      </c>
      <c r="C3" s="1635"/>
      <c r="D3" s="1635"/>
      <c r="E3" s="1635"/>
      <c r="F3" s="1635"/>
      <c r="G3" s="1635"/>
      <c r="H3" s="1635"/>
      <c r="I3" s="1635"/>
      <c r="J3" s="1635"/>
      <c r="K3" s="1635"/>
    </row>
    <row r="4" spans="1:11" ht="7.9" customHeight="1" x14ac:dyDescent="0.2">
      <c r="A4" s="1495"/>
      <c r="B4" s="1635" t="s">
        <v>865</v>
      </c>
      <c r="C4" s="1635"/>
      <c r="D4" s="1635" t="s">
        <v>866</v>
      </c>
      <c r="E4" s="1635"/>
      <c r="F4" s="1635" t="s">
        <v>860</v>
      </c>
      <c r="G4" s="1635"/>
      <c r="H4" s="1635" t="s">
        <v>868</v>
      </c>
      <c r="I4" s="1635"/>
      <c r="J4" s="1635" t="s">
        <v>1140</v>
      </c>
      <c r="K4" s="1635"/>
    </row>
    <row r="5" spans="1:11" ht="7.15" customHeight="1" x14ac:dyDescent="0.2">
      <c r="A5" s="1495"/>
      <c r="B5" s="1635"/>
      <c r="C5" s="1635"/>
      <c r="D5" s="1635"/>
      <c r="E5" s="1635"/>
      <c r="F5" s="1635"/>
      <c r="G5" s="1635"/>
      <c r="H5" s="1635"/>
      <c r="I5" s="1635"/>
      <c r="J5" s="1635"/>
      <c r="K5" s="1635"/>
    </row>
    <row r="6" spans="1:11" ht="15.75" x14ac:dyDescent="0.2">
      <c r="A6" s="1495"/>
      <c r="B6" s="894">
        <v>2023</v>
      </c>
      <c r="C6" s="894">
        <v>2024</v>
      </c>
      <c r="D6" s="894">
        <v>2023</v>
      </c>
      <c r="E6" s="894">
        <v>2024</v>
      </c>
      <c r="F6" s="894">
        <v>2023</v>
      </c>
      <c r="G6" s="894">
        <v>2024</v>
      </c>
      <c r="H6" s="894">
        <v>2023</v>
      </c>
      <c r="I6" s="894">
        <v>2024</v>
      </c>
      <c r="J6" s="894">
        <v>2023</v>
      </c>
      <c r="K6" s="894">
        <v>2024</v>
      </c>
    </row>
    <row r="7" spans="1:11" ht="18" customHeight="1" x14ac:dyDescent="0.2">
      <c r="A7" s="433" t="s">
        <v>569</v>
      </c>
      <c r="B7" s="101">
        <v>36.17</v>
      </c>
      <c r="C7" s="101">
        <v>38.61</v>
      </c>
      <c r="D7" s="101">
        <v>21.88</v>
      </c>
      <c r="E7" s="101">
        <v>23.01</v>
      </c>
      <c r="F7" s="101">
        <v>16.420000000000002</v>
      </c>
      <c r="G7" s="101">
        <v>15.18</v>
      </c>
      <c r="H7" s="101">
        <v>22.93</v>
      </c>
      <c r="I7" s="101">
        <v>19.7</v>
      </c>
      <c r="J7" s="377">
        <v>2.6</v>
      </c>
      <c r="K7" s="377">
        <v>3.58</v>
      </c>
    </row>
    <row r="8" spans="1:11" ht="18" customHeight="1" x14ac:dyDescent="0.2">
      <c r="A8" s="433" t="s">
        <v>56</v>
      </c>
      <c r="B8" s="101">
        <v>31.9</v>
      </c>
      <c r="C8" s="101">
        <v>33.58</v>
      </c>
      <c r="D8" s="101">
        <v>23.28</v>
      </c>
      <c r="E8" s="101">
        <v>24.09</v>
      </c>
      <c r="F8" s="101">
        <v>19.829999999999998</v>
      </c>
      <c r="G8" s="101">
        <v>16.79</v>
      </c>
      <c r="H8" s="101">
        <v>23.28</v>
      </c>
      <c r="I8" s="101">
        <v>20.440000000000001</v>
      </c>
      <c r="J8" s="377">
        <v>1.71</v>
      </c>
      <c r="K8" s="377">
        <v>5.84</v>
      </c>
    </row>
    <row r="9" spans="1:11" ht="18" customHeight="1" x14ac:dyDescent="0.2">
      <c r="A9" s="433" t="s">
        <v>570</v>
      </c>
      <c r="B9" s="101">
        <v>30.77</v>
      </c>
      <c r="C9" s="101">
        <v>47.62</v>
      </c>
      <c r="D9" s="101">
        <v>26.92</v>
      </c>
      <c r="E9" s="101">
        <v>23.81</v>
      </c>
      <c r="F9" s="101">
        <v>15.38</v>
      </c>
      <c r="G9" s="101">
        <v>14.29</v>
      </c>
      <c r="H9" s="101">
        <v>23.08</v>
      </c>
      <c r="I9" s="101">
        <v>9.52</v>
      </c>
      <c r="J9" s="377">
        <v>3.85</v>
      </c>
      <c r="K9" s="377">
        <v>4.76</v>
      </c>
    </row>
    <row r="10" spans="1:11" s="52" customFormat="1" ht="18" customHeight="1" x14ac:dyDescent="0.2">
      <c r="A10" s="433" t="s">
        <v>571</v>
      </c>
      <c r="B10" s="101">
        <v>24.32</v>
      </c>
      <c r="C10" s="101">
        <v>33.33</v>
      </c>
      <c r="D10" s="101">
        <v>18.920000000000002</v>
      </c>
      <c r="E10" s="101">
        <v>33.33</v>
      </c>
      <c r="F10" s="101">
        <v>21.62</v>
      </c>
      <c r="G10" s="101">
        <v>12.12</v>
      </c>
      <c r="H10" s="101">
        <v>32.43</v>
      </c>
      <c r="I10" s="101">
        <v>21.21</v>
      </c>
      <c r="J10" s="377">
        <v>2.71</v>
      </c>
      <c r="K10" s="377"/>
    </row>
    <row r="11" spans="1:11" ht="18" customHeight="1" x14ac:dyDescent="0.2">
      <c r="A11" s="433" t="s">
        <v>901</v>
      </c>
      <c r="B11" s="377">
        <v>28</v>
      </c>
      <c r="C11" s="377">
        <v>32.200000000000003</v>
      </c>
      <c r="D11" s="377">
        <v>28</v>
      </c>
      <c r="E11" s="377">
        <v>23.73</v>
      </c>
      <c r="F11" s="377">
        <v>18</v>
      </c>
      <c r="G11" s="377">
        <v>22.03</v>
      </c>
      <c r="H11" s="377">
        <v>24</v>
      </c>
      <c r="I11" s="377">
        <v>20.34</v>
      </c>
      <c r="J11" s="377">
        <v>2</v>
      </c>
      <c r="K11" s="377">
        <v>1.69</v>
      </c>
    </row>
    <row r="12" spans="1:11" ht="18" customHeight="1" x14ac:dyDescent="0.2">
      <c r="A12" s="433" t="s">
        <v>55</v>
      </c>
      <c r="B12" s="101">
        <v>44.55</v>
      </c>
      <c r="C12" s="101">
        <v>31.21</v>
      </c>
      <c r="D12" s="101">
        <v>13.86</v>
      </c>
      <c r="E12" s="101">
        <v>31.85</v>
      </c>
      <c r="F12" s="101">
        <v>16.829999999999998</v>
      </c>
      <c r="G12" s="101">
        <v>11.46</v>
      </c>
      <c r="H12" s="101">
        <v>22.77</v>
      </c>
      <c r="I12" s="101">
        <v>24.2</v>
      </c>
      <c r="J12" s="377">
        <v>1.99</v>
      </c>
      <c r="K12" s="377">
        <v>1.27</v>
      </c>
    </row>
    <row r="13" spans="1:11" ht="18" customHeight="1" x14ac:dyDescent="0.2">
      <c r="A13" s="433" t="s">
        <v>572</v>
      </c>
      <c r="B13" s="101">
        <v>30.22</v>
      </c>
      <c r="C13" s="101">
        <v>33.33</v>
      </c>
      <c r="D13" s="101">
        <v>12.93</v>
      </c>
      <c r="E13" s="101">
        <v>19.88</v>
      </c>
      <c r="F13" s="101">
        <v>20.86</v>
      </c>
      <c r="G13" s="101">
        <v>18.13</v>
      </c>
      <c r="H13" s="101">
        <v>33.81</v>
      </c>
      <c r="I13" s="101">
        <v>24.56</v>
      </c>
      <c r="J13" s="377">
        <v>2.1800000000000002</v>
      </c>
      <c r="K13" s="377">
        <v>4.09</v>
      </c>
    </row>
    <row r="14" spans="1:11" ht="18" customHeight="1" x14ac:dyDescent="0.2">
      <c r="A14" s="433" t="s">
        <v>1632</v>
      </c>
      <c r="B14" s="101">
        <v>27.96</v>
      </c>
      <c r="C14" s="101">
        <v>34.380000000000003</v>
      </c>
      <c r="D14" s="101">
        <v>23.66</v>
      </c>
      <c r="E14" s="101">
        <v>21.09</v>
      </c>
      <c r="F14" s="101">
        <v>19.350000000000001</v>
      </c>
      <c r="G14" s="101">
        <v>19.53</v>
      </c>
      <c r="H14" s="101">
        <v>26.88</v>
      </c>
      <c r="I14" s="101">
        <v>24.22</v>
      </c>
      <c r="J14" s="377">
        <v>2.15</v>
      </c>
      <c r="K14" s="377">
        <v>0.78</v>
      </c>
    </row>
    <row r="15" spans="1:11" ht="18" customHeight="1" x14ac:dyDescent="0.2">
      <c r="A15" s="433" t="s">
        <v>1633</v>
      </c>
      <c r="B15" s="101">
        <v>37.86</v>
      </c>
      <c r="C15" s="101">
        <v>40</v>
      </c>
      <c r="D15" s="101">
        <v>22.33</v>
      </c>
      <c r="E15" s="101">
        <v>17.5</v>
      </c>
      <c r="F15" s="101">
        <v>19.420000000000002</v>
      </c>
      <c r="G15" s="101">
        <v>14.17</v>
      </c>
      <c r="H15" s="101">
        <v>17.48</v>
      </c>
      <c r="I15" s="101">
        <v>25.83</v>
      </c>
      <c r="J15" s="101">
        <v>2.91</v>
      </c>
      <c r="K15" s="101">
        <v>2.5</v>
      </c>
    </row>
    <row r="16" spans="1:11" ht="18" customHeight="1" x14ac:dyDescent="0.2">
      <c r="A16" s="433" t="s">
        <v>1634</v>
      </c>
      <c r="B16" s="101">
        <v>32.81</v>
      </c>
      <c r="C16" s="101">
        <v>34.54</v>
      </c>
      <c r="D16" s="101">
        <v>21.34</v>
      </c>
      <c r="E16" s="101">
        <v>23.02</v>
      </c>
      <c r="F16" s="101">
        <v>17.39</v>
      </c>
      <c r="G16" s="101">
        <v>16.48</v>
      </c>
      <c r="H16" s="101">
        <v>22.53</v>
      </c>
      <c r="I16" s="101">
        <v>23.02</v>
      </c>
      <c r="J16" s="101">
        <v>5.93</v>
      </c>
      <c r="K16" s="101">
        <v>2.93</v>
      </c>
    </row>
    <row r="17" spans="1:11" ht="18" customHeight="1" x14ac:dyDescent="0.2">
      <c r="A17" s="433" t="s">
        <v>57</v>
      </c>
      <c r="B17" s="101">
        <v>39.659999999999997</v>
      </c>
      <c r="C17" s="101">
        <v>27.74</v>
      </c>
      <c r="D17" s="101">
        <v>23.28</v>
      </c>
      <c r="E17" s="101">
        <v>19.71</v>
      </c>
      <c r="F17" s="101">
        <v>11.21</v>
      </c>
      <c r="G17" s="101">
        <v>24.09</v>
      </c>
      <c r="H17" s="101">
        <v>25</v>
      </c>
      <c r="I17" s="101">
        <v>26.28</v>
      </c>
      <c r="J17" s="101">
        <v>0.85</v>
      </c>
      <c r="K17" s="101">
        <v>2.19</v>
      </c>
    </row>
    <row r="18" spans="1:11" ht="18" customHeight="1" x14ac:dyDescent="0.2">
      <c r="A18" s="433" t="s">
        <v>1635</v>
      </c>
      <c r="B18" s="101">
        <v>40</v>
      </c>
      <c r="C18" s="101">
        <v>34.909999999999997</v>
      </c>
      <c r="D18" s="101">
        <v>17.93</v>
      </c>
      <c r="E18" s="101">
        <v>25</v>
      </c>
      <c r="F18" s="101">
        <v>17.93</v>
      </c>
      <c r="G18" s="101">
        <v>15.09</v>
      </c>
      <c r="H18" s="101">
        <v>20.69</v>
      </c>
      <c r="I18" s="101">
        <v>22.64</v>
      </c>
      <c r="J18" s="101">
        <v>3.45</v>
      </c>
      <c r="K18" s="101">
        <v>2.37</v>
      </c>
    </row>
    <row r="19" spans="1:11" ht="18" customHeight="1" x14ac:dyDescent="0.2">
      <c r="A19" s="433" t="s">
        <v>1636</v>
      </c>
      <c r="B19" s="101">
        <v>17.239999999999998</v>
      </c>
      <c r="C19" s="101">
        <v>22.22</v>
      </c>
      <c r="D19" s="101">
        <v>17.239999999999998</v>
      </c>
      <c r="E19" s="101">
        <v>8.33</v>
      </c>
      <c r="F19" s="101">
        <v>17.239999999999998</v>
      </c>
      <c r="G19" s="101">
        <v>25</v>
      </c>
      <c r="H19" s="101">
        <v>44.83</v>
      </c>
      <c r="I19" s="101">
        <v>38.89</v>
      </c>
      <c r="J19" s="101">
        <v>3.45</v>
      </c>
      <c r="K19" s="101">
        <v>5.56</v>
      </c>
    </row>
    <row r="20" spans="1:11" ht="18" customHeight="1" x14ac:dyDescent="0.2">
      <c r="A20" s="433" t="s">
        <v>1637</v>
      </c>
      <c r="B20" s="101">
        <v>25</v>
      </c>
      <c r="C20" s="101">
        <v>29.55</v>
      </c>
      <c r="D20" s="101">
        <v>19.32</v>
      </c>
      <c r="E20" s="101">
        <v>9.09</v>
      </c>
      <c r="F20" s="101">
        <v>22.73</v>
      </c>
      <c r="G20" s="101">
        <v>21.59</v>
      </c>
      <c r="H20" s="101">
        <v>32.93</v>
      </c>
      <c r="I20" s="101">
        <v>35.229999999999997</v>
      </c>
      <c r="J20" s="101">
        <v>0.02</v>
      </c>
      <c r="K20" s="101">
        <v>4.55</v>
      </c>
    </row>
    <row r="21" spans="1:11" ht="18" customHeight="1" x14ac:dyDescent="0.2">
      <c r="A21" s="433" t="s">
        <v>1638</v>
      </c>
      <c r="B21" s="101">
        <v>37.5</v>
      </c>
      <c r="C21" s="101">
        <v>38.46</v>
      </c>
      <c r="D21" s="101">
        <v>10.71</v>
      </c>
      <c r="E21" s="101">
        <v>23.08</v>
      </c>
      <c r="F21" s="101">
        <v>10.71</v>
      </c>
      <c r="G21" s="101">
        <v>12.82</v>
      </c>
      <c r="H21" s="101">
        <v>39.29</v>
      </c>
      <c r="I21" s="101">
        <v>25.64</v>
      </c>
      <c r="J21" s="101">
        <v>1.79</v>
      </c>
      <c r="K21" s="101"/>
    </row>
    <row r="22" spans="1:11" ht="18" customHeight="1" x14ac:dyDescent="0.2">
      <c r="A22" s="433" t="s">
        <v>1639</v>
      </c>
      <c r="B22" s="101">
        <v>22.22</v>
      </c>
      <c r="C22" s="101">
        <v>22.5</v>
      </c>
      <c r="D22" s="101">
        <v>18.329999999999998</v>
      </c>
      <c r="E22" s="101">
        <v>20</v>
      </c>
      <c r="F22" s="101">
        <v>30.56</v>
      </c>
      <c r="G22" s="101">
        <v>17.5</v>
      </c>
      <c r="H22" s="101">
        <v>27.78</v>
      </c>
      <c r="I22" s="101">
        <v>35</v>
      </c>
      <c r="J22" s="101">
        <v>1.1100000000000001</v>
      </c>
      <c r="K22" s="101">
        <v>5</v>
      </c>
    </row>
    <row r="23" spans="1:11" ht="18" customHeight="1" x14ac:dyDescent="0.2">
      <c r="A23" s="433" t="s">
        <v>1640</v>
      </c>
      <c r="B23" s="101">
        <v>35.44</v>
      </c>
      <c r="C23" s="101">
        <v>44.74</v>
      </c>
      <c r="D23" s="101">
        <v>15.19</v>
      </c>
      <c r="E23" s="101">
        <v>18.420000000000002</v>
      </c>
      <c r="F23" s="101">
        <v>16.46</v>
      </c>
      <c r="G23" s="101">
        <v>15.79</v>
      </c>
      <c r="H23" s="101">
        <v>30.38</v>
      </c>
      <c r="I23" s="101">
        <v>18.420000000000002</v>
      </c>
      <c r="J23" s="101">
        <v>2.5299999999999998</v>
      </c>
      <c r="K23" s="101">
        <v>2.63</v>
      </c>
    </row>
    <row r="24" spans="1:11" ht="18" customHeight="1" x14ac:dyDescent="0.2">
      <c r="A24" s="433" t="s">
        <v>1644</v>
      </c>
      <c r="B24" s="101">
        <v>34.549999999999997</v>
      </c>
      <c r="C24" s="101">
        <v>27.85</v>
      </c>
      <c r="D24" s="101">
        <v>23.64</v>
      </c>
      <c r="E24" s="101">
        <v>30.38</v>
      </c>
      <c r="F24" s="101">
        <v>20</v>
      </c>
      <c r="G24" s="101">
        <v>17.72</v>
      </c>
      <c r="H24" s="101">
        <v>18.18</v>
      </c>
      <c r="I24" s="101">
        <v>21.52</v>
      </c>
      <c r="J24" s="101">
        <v>3.63</v>
      </c>
      <c r="K24" s="101">
        <v>2.5299999999999998</v>
      </c>
    </row>
    <row r="25" spans="1:11" ht="18" customHeight="1" x14ac:dyDescent="0.2">
      <c r="A25" s="433" t="s">
        <v>1641</v>
      </c>
      <c r="B25" s="101">
        <v>33.96</v>
      </c>
      <c r="C25" s="101">
        <v>29.63</v>
      </c>
      <c r="D25" s="101">
        <v>22.64</v>
      </c>
      <c r="E25" s="101">
        <v>20.37</v>
      </c>
      <c r="F25" s="101">
        <v>20.75</v>
      </c>
      <c r="G25" s="101">
        <v>18.52</v>
      </c>
      <c r="H25" s="101">
        <v>20.75</v>
      </c>
      <c r="I25" s="101">
        <v>29.63</v>
      </c>
      <c r="J25" s="101">
        <v>1.9</v>
      </c>
      <c r="K25" s="101">
        <v>1.82</v>
      </c>
    </row>
    <row r="26" spans="1:11" ht="18" customHeight="1" x14ac:dyDescent="0.2">
      <c r="A26" s="433" t="s">
        <v>1642</v>
      </c>
      <c r="B26" s="101">
        <v>35.5</v>
      </c>
      <c r="C26" s="101">
        <v>33.33</v>
      </c>
      <c r="D26" s="101">
        <v>25.44</v>
      </c>
      <c r="E26" s="101">
        <v>27.31</v>
      </c>
      <c r="F26" s="101">
        <v>19.53</v>
      </c>
      <c r="G26" s="101">
        <v>18.059999999999999</v>
      </c>
      <c r="H26" s="101">
        <v>18.93</v>
      </c>
      <c r="I26" s="101">
        <v>19.91</v>
      </c>
      <c r="J26" s="101">
        <v>0.6</v>
      </c>
      <c r="K26" s="101">
        <v>1.39</v>
      </c>
    </row>
    <row r="27" spans="1:11" ht="18" customHeight="1" x14ac:dyDescent="0.2">
      <c r="A27" s="433" t="s">
        <v>58</v>
      </c>
      <c r="B27" s="101">
        <v>35.479999999999997</v>
      </c>
      <c r="C27" s="101">
        <v>30</v>
      </c>
      <c r="D27" s="101">
        <v>33.869999999999997</v>
      </c>
      <c r="E27" s="101">
        <v>27.27</v>
      </c>
      <c r="F27" s="101">
        <v>17.739999999999998</v>
      </c>
      <c r="G27" s="101">
        <v>12.73</v>
      </c>
      <c r="H27" s="101">
        <v>12.9</v>
      </c>
      <c r="I27" s="101">
        <v>24.55</v>
      </c>
      <c r="J27" s="101">
        <v>0.01</v>
      </c>
      <c r="K27" s="101">
        <v>5.41</v>
      </c>
    </row>
    <row r="28" spans="1:11" ht="18" customHeight="1" x14ac:dyDescent="0.2">
      <c r="A28" s="433" t="s">
        <v>1193</v>
      </c>
      <c r="B28" s="101">
        <v>22.73</v>
      </c>
      <c r="C28" s="101">
        <v>16</v>
      </c>
      <c r="D28" s="101">
        <v>36.36</v>
      </c>
      <c r="E28" s="101">
        <v>40</v>
      </c>
      <c r="F28" s="101">
        <v>22.73</v>
      </c>
      <c r="G28" s="101">
        <v>24</v>
      </c>
      <c r="H28" s="101">
        <v>13.64</v>
      </c>
      <c r="I28" s="101">
        <v>20</v>
      </c>
      <c r="J28" s="101">
        <v>4.54</v>
      </c>
      <c r="K28" s="101"/>
    </row>
    <row r="29" spans="1:11" ht="16.899999999999999" customHeight="1" x14ac:dyDescent="0.2">
      <c r="A29" s="98" t="s">
        <v>64</v>
      </c>
      <c r="B29" s="102">
        <v>35</v>
      </c>
      <c r="C29" s="102">
        <v>36</v>
      </c>
      <c r="D29" s="102">
        <v>21.54</v>
      </c>
      <c r="E29" s="102">
        <v>23.11</v>
      </c>
      <c r="F29" s="386">
        <v>17.079999999999998</v>
      </c>
      <c r="G29" s="386">
        <v>16.079999999999998</v>
      </c>
      <c r="H29" s="386">
        <v>23.58</v>
      </c>
      <c r="I29" s="386">
        <v>21.66</v>
      </c>
      <c r="J29" s="378">
        <v>2.8</v>
      </c>
      <c r="K29" s="378">
        <v>3.1</v>
      </c>
    </row>
    <row r="30" spans="1:11" ht="16.899999999999999" customHeight="1" x14ac:dyDescent="0.2">
      <c r="A30" s="98" t="s">
        <v>146</v>
      </c>
      <c r="B30" s="195">
        <v>36.299999999999997</v>
      </c>
      <c r="C30" s="195">
        <v>37.200000000000003</v>
      </c>
      <c r="D30" s="195">
        <v>24.3</v>
      </c>
      <c r="E30" s="195">
        <v>24.2</v>
      </c>
      <c r="F30" s="195">
        <v>16.399999999999999</v>
      </c>
      <c r="G30" s="195">
        <v>15.8</v>
      </c>
      <c r="H30" s="195">
        <v>18.899999999999999</v>
      </c>
      <c r="I30" s="195">
        <v>18.5</v>
      </c>
      <c r="J30" s="195">
        <v>4.2</v>
      </c>
      <c r="K30" s="195">
        <v>4.3</v>
      </c>
    </row>
    <row r="31" spans="1:11" ht="16.899999999999999" customHeight="1" x14ac:dyDescent="0.2">
      <c r="A31" s="98" t="s">
        <v>1141</v>
      </c>
      <c r="B31" s="195">
        <v>36.700000000000003</v>
      </c>
      <c r="C31" s="195">
        <v>36.9</v>
      </c>
      <c r="D31" s="195">
        <v>22.3</v>
      </c>
      <c r="E31" s="195">
        <v>22.5</v>
      </c>
      <c r="F31" s="195">
        <v>17.7</v>
      </c>
      <c r="G31" s="195">
        <v>16.8</v>
      </c>
      <c r="H31" s="195">
        <v>18.5</v>
      </c>
      <c r="I31" s="195">
        <v>18.600000000000001</v>
      </c>
      <c r="J31" s="195">
        <v>4.9000000000000004</v>
      </c>
      <c r="K31" s="195">
        <v>5.2</v>
      </c>
    </row>
  </sheetData>
  <mergeCells count="9">
    <mergeCell ref="A1:K1"/>
    <mergeCell ref="A2:K2"/>
    <mergeCell ref="A3:A6"/>
    <mergeCell ref="B3:K3"/>
    <mergeCell ref="B4:C5"/>
    <mergeCell ref="D4:E5"/>
    <mergeCell ref="F4:G5"/>
    <mergeCell ref="H4:I5"/>
    <mergeCell ref="J4:K5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59"/>
  <sheetViews>
    <sheetView topLeftCell="A10" zoomScaleNormal="100" workbookViewId="0">
      <selection activeCell="R10" sqref="R10"/>
    </sheetView>
  </sheetViews>
  <sheetFormatPr defaultRowHeight="15.75" x14ac:dyDescent="0.2"/>
  <cols>
    <col min="1" max="1" width="23" style="257" customWidth="1"/>
    <col min="2" max="3" width="8.140625" style="255" customWidth="1"/>
    <col min="4" max="4" width="8.140625" style="135" customWidth="1"/>
    <col min="5" max="7" width="8.140625" customWidth="1"/>
    <col min="10" max="10" width="8.85546875" style="610"/>
  </cols>
  <sheetData>
    <row r="1" spans="1:10" ht="46.5" customHeight="1" x14ac:dyDescent="0.2">
      <c r="A1" s="1229" t="s">
        <v>1588</v>
      </c>
      <c r="B1" s="1229"/>
      <c r="C1" s="1229"/>
      <c r="D1" s="1229"/>
      <c r="E1" s="1229"/>
      <c r="F1" s="1229"/>
      <c r="G1" s="1229"/>
      <c r="H1" s="1229"/>
      <c r="I1" s="1229"/>
      <c r="J1" s="1229"/>
    </row>
    <row r="2" spans="1:10" ht="13.15" customHeight="1" x14ac:dyDescent="0.2">
      <c r="A2" s="402"/>
      <c r="B2" s="402"/>
      <c r="C2" s="402"/>
      <c r="D2" s="402"/>
    </row>
    <row r="3" spans="1:10" s="46" customFormat="1" ht="15" customHeight="1" x14ac:dyDescent="0.2">
      <c r="A3" s="1358" t="s">
        <v>1097</v>
      </c>
      <c r="B3" s="1636">
        <v>2016</v>
      </c>
      <c r="C3" s="1636">
        <v>2017</v>
      </c>
      <c r="D3" s="1636">
        <v>2018</v>
      </c>
      <c r="E3" s="1636">
        <v>2019</v>
      </c>
      <c r="F3" s="1636">
        <v>2020</v>
      </c>
      <c r="G3" s="1636">
        <v>2021</v>
      </c>
      <c r="H3" s="1636">
        <v>2022</v>
      </c>
      <c r="I3" s="1636">
        <v>2023</v>
      </c>
      <c r="J3" s="1636">
        <v>2024</v>
      </c>
    </row>
    <row r="4" spans="1:10" s="46" customFormat="1" ht="43.15" customHeight="1" x14ac:dyDescent="0.2">
      <c r="A4" s="1359"/>
      <c r="B4" s="1637"/>
      <c r="C4" s="1637"/>
      <c r="D4" s="1637"/>
      <c r="E4" s="1637"/>
      <c r="F4" s="1637"/>
      <c r="G4" s="1637"/>
      <c r="H4" s="1637"/>
      <c r="I4" s="1637"/>
      <c r="J4" s="1637"/>
    </row>
    <row r="5" spans="1:10" s="255" customFormat="1" ht="22.9" customHeight="1" x14ac:dyDescent="0.2">
      <c r="A5" s="416" t="s">
        <v>1142</v>
      </c>
      <c r="B5" s="487">
        <v>0</v>
      </c>
      <c r="C5" s="487">
        <v>16.670000000000002</v>
      </c>
      <c r="D5" s="254">
        <v>30.77</v>
      </c>
      <c r="E5" s="254">
        <v>33.33</v>
      </c>
      <c r="F5" s="487">
        <v>0</v>
      </c>
      <c r="G5" s="487">
        <v>33.33</v>
      </c>
      <c r="H5" s="487">
        <v>0</v>
      </c>
      <c r="I5" s="487">
        <v>0</v>
      </c>
      <c r="J5" s="487">
        <v>28.6</v>
      </c>
    </row>
    <row r="6" spans="1:10" ht="22.9" customHeight="1" x14ac:dyDescent="0.2">
      <c r="A6" s="416" t="s">
        <v>1143</v>
      </c>
      <c r="B6" s="487">
        <v>70.430000000000007</v>
      </c>
      <c r="C6" s="487">
        <v>74.069999999999993</v>
      </c>
      <c r="D6" s="254">
        <v>82.53</v>
      </c>
      <c r="E6" s="254">
        <v>75.25</v>
      </c>
      <c r="F6" s="487">
        <v>88.16</v>
      </c>
      <c r="G6" s="488">
        <v>62.39</v>
      </c>
      <c r="H6" s="488">
        <v>69.39</v>
      </c>
      <c r="I6" s="488">
        <v>75.23</v>
      </c>
      <c r="J6" s="488">
        <v>71.5</v>
      </c>
    </row>
    <row r="7" spans="1:10" ht="22.9" customHeight="1" x14ac:dyDescent="0.2">
      <c r="A7" s="416" t="s">
        <v>1102</v>
      </c>
      <c r="B7" s="487">
        <v>27.45</v>
      </c>
      <c r="C7" s="487">
        <v>34.15</v>
      </c>
      <c r="D7" s="254">
        <v>22.73</v>
      </c>
      <c r="E7" s="254">
        <v>32.79</v>
      </c>
      <c r="F7" s="487">
        <v>40.479999999999997</v>
      </c>
      <c r="G7" s="487">
        <v>41.03</v>
      </c>
      <c r="H7" s="487">
        <v>44.19</v>
      </c>
      <c r="I7" s="487">
        <v>48.15</v>
      </c>
      <c r="J7" s="487">
        <v>36</v>
      </c>
    </row>
    <row r="8" spans="1:10" ht="22.9" customHeight="1" x14ac:dyDescent="0.2">
      <c r="A8" s="416" t="s">
        <v>1103</v>
      </c>
      <c r="B8" s="487">
        <v>42.68</v>
      </c>
      <c r="C8" s="487">
        <v>47</v>
      </c>
      <c r="D8" s="254">
        <v>43.24</v>
      </c>
      <c r="E8" s="254">
        <v>41.15</v>
      </c>
      <c r="F8" s="487">
        <v>50.88</v>
      </c>
      <c r="G8" s="487">
        <v>48.17</v>
      </c>
      <c r="H8" s="487">
        <v>45.15</v>
      </c>
      <c r="I8" s="487">
        <v>46.95</v>
      </c>
      <c r="J8" s="487">
        <v>48.5</v>
      </c>
    </row>
    <row r="9" spans="1:10" ht="22.9" customHeight="1" x14ac:dyDescent="0.2">
      <c r="A9" s="416" t="s">
        <v>1128</v>
      </c>
      <c r="B9" s="487">
        <v>32.1</v>
      </c>
      <c r="C9" s="487">
        <v>26.84</v>
      </c>
      <c r="D9" s="254">
        <v>32</v>
      </c>
      <c r="E9" s="254">
        <v>28.38</v>
      </c>
      <c r="F9" s="487">
        <v>32.42</v>
      </c>
      <c r="G9" s="487">
        <v>27.51</v>
      </c>
      <c r="H9" s="487">
        <v>28.39</v>
      </c>
      <c r="I9" s="487">
        <v>33.33</v>
      </c>
      <c r="J9" s="487">
        <v>33.700000000000003</v>
      </c>
    </row>
    <row r="10" spans="1:10" ht="52.15" customHeight="1" x14ac:dyDescent="0.2">
      <c r="A10" s="416" t="s">
        <v>1144</v>
      </c>
      <c r="B10" s="487">
        <v>19.03</v>
      </c>
      <c r="C10" s="487">
        <v>35</v>
      </c>
      <c r="D10" s="254">
        <v>22.69</v>
      </c>
      <c r="E10" s="254">
        <v>49.79</v>
      </c>
      <c r="F10" s="487">
        <v>49.19</v>
      </c>
      <c r="G10" s="487">
        <v>53.85</v>
      </c>
      <c r="H10" s="487">
        <v>54.05</v>
      </c>
      <c r="I10" s="487">
        <v>61.84</v>
      </c>
      <c r="J10" s="487">
        <v>26</v>
      </c>
    </row>
    <row r="11" spans="1:10" ht="22.9" customHeight="1" x14ac:dyDescent="0.2">
      <c r="A11" s="416" t="s">
        <v>1145</v>
      </c>
      <c r="B11" s="487">
        <v>26.98</v>
      </c>
      <c r="C11" s="487">
        <v>11.36</v>
      </c>
      <c r="D11" s="254">
        <v>25</v>
      </c>
      <c r="E11" s="254">
        <v>26.09</v>
      </c>
      <c r="F11" s="487">
        <v>28.81</v>
      </c>
      <c r="G11" s="487">
        <v>27.12</v>
      </c>
      <c r="H11" s="487">
        <v>45.1</v>
      </c>
      <c r="I11" s="487">
        <v>10</v>
      </c>
      <c r="J11" s="487">
        <v>22</v>
      </c>
    </row>
    <row r="12" spans="1:10" ht="22.9" customHeight="1" x14ac:dyDescent="0.2">
      <c r="A12" s="416" t="s">
        <v>1146</v>
      </c>
      <c r="B12" s="487">
        <v>44.97</v>
      </c>
      <c r="C12" s="487">
        <v>42.43</v>
      </c>
      <c r="D12" s="254">
        <v>46.01</v>
      </c>
      <c r="E12" s="254">
        <v>49.01</v>
      </c>
      <c r="F12" s="487">
        <v>41.91</v>
      </c>
      <c r="G12" s="487">
        <v>41.67</v>
      </c>
      <c r="H12" s="487">
        <v>45.81</v>
      </c>
      <c r="I12" s="487">
        <v>47.98</v>
      </c>
      <c r="J12" s="487">
        <v>47.3</v>
      </c>
    </row>
    <row r="13" spans="1:10" ht="22.9" customHeight="1" x14ac:dyDescent="0.2">
      <c r="A13" s="416" t="s">
        <v>1147</v>
      </c>
      <c r="B13" s="487">
        <v>30.23</v>
      </c>
      <c r="C13" s="487">
        <v>55.56</v>
      </c>
      <c r="D13" s="254">
        <v>38.56</v>
      </c>
      <c r="E13" s="254">
        <v>18.18</v>
      </c>
      <c r="F13" s="487">
        <v>20.69</v>
      </c>
      <c r="G13" s="487">
        <v>37.5</v>
      </c>
      <c r="H13" s="487">
        <v>25</v>
      </c>
      <c r="I13" s="487">
        <v>37.04</v>
      </c>
      <c r="J13" s="487">
        <v>23.1</v>
      </c>
    </row>
    <row r="14" spans="1:10" ht="22.9" customHeight="1" x14ac:dyDescent="0.2">
      <c r="A14" s="416" t="s">
        <v>1131</v>
      </c>
      <c r="B14" s="487">
        <v>4.12</v>
      </c>
      <c r="C14" s="487">
        <v>11.11</v>
      </c>
      <c r="D14" s="254">
        <v>5.68</v>
      </c>
      <c r="E14" s="254">
        <v>7.63</v>
      </c>
      <c r="F14" s="487">
        <v>5.8</v>
      </c>
      <c r="G14" s="487">
        <v>12.2</v>
      </c>
      <c r="H14" s="487">
        <v>10.16</v>
      </c>
      <c r="I14" s="487">
        <v>13</v>
      </c>
      <c r="J14" s="487">
        <v>4.7</v>
      </c>
    </row>
    <row r="15" spans="1:10" ht="22.9" customHeight="1" x14ac:dyDescent="0.2">
      <c r="A15" s="416" t="s">
        <v>1148</v>
      </c>
      <c r="B15" s="487">
        <v>18.559999999999999</v>
      </c>
      <c r="C15" s="487">
        <v>27.16</v>
      </c>
      <c r="D15" s="254">
        <v>18.18</v>
      </c>
      <c r="E15" s="254">
        <v>12.71</v>
      </c>
      <c r="F15" s="487">
        <v>17.39</v>
      </c>
      <c r="G15" s="487">
        <v>23.58</v>
      </c>
      <c r="H15" s="487">
        <v>16.41</v>
      </c>
      <c r="I15" s="487">
        <v>29</v>
      </c>
      <c r="J15" s="487">
        <v>15</v>
      </c>
    </row>
    <row r="16" spans="1:10" ht="22.9" customHeight="1" x14ac:dyDescent="0.2">
      <c r="A16" s="416" t="s">
        <v>1149</v>
      </c>
      <c r="B16" s="487">
        <v>1.6</v>
      </c>
      <c r="C16" s="487">
        <v>3.21</v>
      </c>
      <c r="D16" s="254">
        <v>1.8</v>
      </c>
      <c r="E16" s="254">
        <v>2.15</v>
      </c>
      <c r="F16" s="487">
        <v>3.25</v>
      </c>
      <c r="G16" s="487">
        <v>2.57</v>
      </c>
      <c r="H16" s="487">
        <v>1.81</v>
      </c>
      <c r="I16" s="487">
        <v>1.79</v>
      </c>
      <c r="J16" s="487">
        <v>2.8</v>
      </c>
    </row>
    <row r="17" spans="1:10" ht="22.9" customHeight="1" x14ac:dyDescent="0.2">
      <c r="A17" s="416" t="s">
        <v>1114</v>
      </c>
      <c r="B17" s="487">
        <v>7.25</v>
      </c>
      <c r="C17" s="487">
        <v>7.1</v>
      </c>
      <c r="D17" s="254">
        <v>7.48</v>
      </c>
      <c r="E17" s="254">
        <v>17.989999999999998</v>
      </c>
      <c r="F17" s="487">
        <v>7.18</v>
      </c>
      <c r="G17" s="487">
        <v>7.24</v>
      </c>
      <c r="H17" s="487">
        <v>6.1</v>
      </c>
      <c r="I17" s="487">
        <v>9.6999999999999993</v>
      </c>
      <c r="J17" s="487">
        <v>9.8000000000000007</v>
      </c>
    </row>
    <row r="18" spans="1:10" ht="22.9" customHeight="1" x14ac:dyDescent="0.2">
      <c r="A18" s="416" t="s">
        <v>1150</v>
      </c>
      <c r="B18" s="487">
        <v>28.57</v>
      </c>
      <c r="C18" s="487">
        <v>31.78</v>
      </c>
      <c r="D18" s="254">
        <v>30.47</v>
      </c>
      <c r="E18" s="254">
        <v>23.18</v>
      </c>
      <c r="F18" s="487">
        <v>27.57</v>
      </c>
      <c r="G18" s="487">
        <v>27.81</v>
      </c>
      <c r="H18" s="487">
        <v>26.62</v>
      </c>
      <c r="I18" s="487">
        <v>27.3</v>
      </c>
      <c r="J18" s="487">
        <v>24.2</v>
      </c>
    </row>
    <row r="19" spans="1:10" ht="22.9" customHeight="1" x14ac:dyDescent="0.2">
      <c r="A19" s="416" t="s">
        <v>1115</v>
      </c>
      <c r="B19" s="487">
        <v>14.29</v>
      </c>
      <c r="C19" s="487">
        <v>9.09</v>
      </c>
      <c r="D19" s="254">
        <v>15.07</v>
      </c>
      <c r="E19" s="254">
        <v>29.59</v>
      </c>
      <c r="F19" s="487">
        <v>10.26</v>
      </c>
      <c r="G19" s="487">
        <v>10.08</v>
      </c>
      <c r="H19" s="487">
        <v>15.5</v>
      </c>
      <c r="I19" s="487">
        <v>11.02</v>
      </c>
      <c r="J19" s="487">
        <v>17.2</v>
      </c>
    </row>
    <row r="20" spans="1:10" ht="22.9" customHeight="1" x14ac:dyDescent="0.2">
      <c r="A20" s="416" t="s">
        <v>1151</v>
      </c>
      <c r="B20" s="487">
        <v>49.58</v>
      </c>
      <c r="C20" s="487">
        <v>40.909999999999997</v>
      </c>
      <c r="D20" s="254">
        <v>37.67</v>
      </c>
      <c r="E20" s="254">
        <v>40.24</v>
      </c>
      <c r="F20" s="487">
        <v>35.9</v>
      </c>
      <c r="G20" s="487">
        <v>38.76</v>
      </c>
      <c r="H20" s="487">
        <v>45.74</v>
      </c>
      <c r="I20" s="487">
        <v>37.9</v>
      </c>
      <c r="J20" s="487">
        <v>56.9</v>
      </c>
    </row>
    <row r="21" spans="1:10" ht="22.9" customHeight="1" x14ac:dyDescent="0.2">
      <c r="A21" s="416" t="s">
        <v>1116</v>
      </c>
      <c r="B21" s="487">
        <v>3.85</v>
      </c>
      <c r="C21" s="487">
        <v>3.68</v>
      </c>
      <c r="D21" s="254">
        <v>5.77</v>
      </c>
      <c r="E21" s="254">
        <v>6.57</v>
      </c>
      <c r="F21" s="487">
        <v>1.86</v>
      </c>
      <c r="G21" s="487">
        <v>7.78</v>
      </c>
      <c r="H21" s="487">
        <v>6.93</v>
      </c>
      <c r="I21" s="487">
        <v>3.38</v>
      </c>
      <c r="J21" s="487">
        <v>8.6999999999999993</v>
      </c>
    </row>
    <row r="22" spans="1:10" ht="22.9" customHeight="1" x14ac:dyDescent="0.2">
      <c r="A22" s="416" t="s">
        <v>1117</v>
      </c>
      <c r="B22" s="487">
        <v>32.32</v>
      </c>
      <c r="C22" s="487">
        <v>27.52</v>
      </c>
      <c r="D22" s="254">
        <v>27.88</v>
      </c>
      <c r="E22" s="254">
        <v>20.18</v>
      </c>
      <c r="F22" s="487">
        <v>20.34</v>
      </c>
      <c r="G22" s="487">
        <v>26.74</v>
      </c>
      <c r="H22" s="487">
        <v>26.17</v>
      </c>
      <c r="I22" s="487">
        <v>31.96</v>
      </c>
      <c r="J22" s="487">
        <v>24</v>
      </c>
    </row>
    <row r="23" spans="1:10" ht="22.9" customHeight="1" x14ac:dyDescent="0.2">
      <c r="A23" s="416" t="s">
        <v>1118</v>
      </c>
      <c r="B23" s="487">
        <v>31.69</v>
      </c>
      <c r="C23" s="487">
        <v>26.67</v>
      </c>
      <c r="D23" s="254">
        <v>22.53</v>
      </c>
      <c r="E23" s="254">
        <v>18.89</v>
      </c>
      <c r="F23" s="487">
        <v>29.73</v>
      </c>
      <c r="G23" s="487">
        <v>31.92</v>
      </c>
      <c r="H23" s="487">
        <v>25.46</v>
      </c>
      <c r="I23" s="487">
        <v>25.26</v>
      </c>
      <c r="J23" s="487">
        <v>25.2</v>
      </c>
    </row>
    <row r="24" spans="1:10" ht="22.9" customHeight="1" x14ac:dyDescent="0.2">
      <c r="A24" s="416" t="s">
        <v>1119</v>
      </c>
      <c r="B24" s="487">
        <v>16.670000000000002</v>
      </c>
      <c r="C24" s="487">
        <v>15.93</v>
      </c>
      <c r="D24" s="254">
        <v>11.11</v>
      </c>
      <c r="E24" s="254">
        <v>9.82</v>
      </c>
      <c r="F24" s="487">
        <v>15</v>
      </c>
      <c r="G24" s="487">
        <v>15.75</v>
      </c>
      <c r="H24" s="487">
        <v>10.14</v>
      </c>
      <c r="I24" s="487">
        <v>11.38</v>
      </c>
      <c r="J24" s="487">
        <v>11.1</v>
      </c>
    </row>
    <row r="25" spans="1:10" ht="22.9" customHeight="1" x14ac:dyDescent="0.2">
      <c r="A25" s="416" t="s">
        <v>1121</v>
      </c>
      <c r="B25" s="487">
        <v>9.5</v>
      </c>
      <c r="C25" s="487">
        <v>9.09</v>
      </c>
      <c r="D25" s="254">
        <v>15.56</v>
      </c>
      <c r="E25" s="254">
        <v>12.96</v>
      </c>
      <c r="F25" s="487">
        <v>12.73</v>
      </c>
      <c r="G25" s="487">
        <v>9.68</v>
      </c>
      <c r="H25" s="487">
        <v>18.670000000000002</v>
      </c>
      <c r="I25" s="487">
        <v>8.1999999999999993</v>
      </c>
      <c r="J25" s="487">
        <v>6.9</v>
      </c>
    </row>
    <row r="26" spans="1:10" ht="22.9" customHeight="1" x14ac:dyDescent="0.2">
      <c r="A26" s="416" t="s">
        <v>1152</v>
      </c>
      <c r="B26" s="487">
        <v>26.19</v>
      </c>
      <c r="C26" s="487">
        <v>18.18</v>
      </c>
      <c r="D26" s="254">
        <v>24.44</v>
      </c>
      <c r="E26" s="254">
        <v>24.07</v>
      </c>
      <c r="F26" s="487">
        <v>16.36</v>
      </c>
      <c r="G26" s="487">
        <v>19.36</v>
      </c>
      <c r="H26" s="487">
        <v>24</v>
      </c>
      <c r="I26" s="487">
        <v>14.76</v>
      </c>
      <c r="J26" s="487">
        <v>10.8</v>
      </c>
    </row>
    <row r="27" spans="1:10" ht="78.599999999999994" customHeight="1" x14ac:dyDescent="0.2">
      <c r="A27" s="39" t="s">
        <v>1153</v>
      </c>
      <c r="B27" s="489">
        <v>24.53</v>
      </c>
      <c r="C27" s="489">
        <v>28.46</v>
      </c>
      <c r="D27" s="256">
        <v>29.78</v>
      </c>
      <c r="E27" s="256">
        <v>28.11</v>
      </c>
      <c r="F27" s="489">
        <v>29.79</v>
      </c>
      <c r="G27" s="489">
        <v>29.49</v>
      </c>
      <c r="H27" s="489">
        <v>27.72</v>
      </c>
      <c r="I27" s="489">
        <v>30.46</v>
      </c>
      <c r="J27" s="489">
        <v>21.7</v>
      </c>
    </row>
    <row r="28" spans="1:10" x14ac:dyDescent="0.2">
      <c r="A28" s="490" t="s">
        <v>1154</v>
      </c>
      <c r="D28" s="491"/>
    </row>
    <row r="30" spans="1:10" ht="27" customHeight="1" x14ac:dyDescent="0.2">
      <c r="A30" s="492"/>
      <c r="B30" s="493"/>
      <c r="C30" s="493"/>
      <c r="D30" s="491"/>
    </row>
    <row r="31" spans="1:10" ht="14.25" customHeight="1" x14ac:dyDescent="0.2">
      <c r="A31" s="492"/>
      <c r="B31" s="493"/>
      <c r="C31" s="493"/>
      <c r="D31" s="491"/>
    </row>
    <row r="32" spans="1:10" x14ac:dyDescent="0.2">
      <c r="A32" s="492"/>
      <c r="B32" s="493"/>
      <c r="C32" s="493"/>
      <c r="D32" s="491"/>
    </row>
    <row r="33" spans="1:4" x14ac:dyDescent="0.2">
      <c r="A33" s="492"/>
      <c r="B33" s="493"/>
      <c r="C33" s="493"/>
      <c r="D33" s="491"/>
    </row>
    <row r="34" spans="1:4" x14ac:dyDescent="0.2">
      <c r="A34" s="492"/>
      <c r="B34" s="493"/>
      <c r="C34" s="493"/>
      <c r="D34" s="491"/>
    </row>
    <row r="35" spans="1:4" x14ac:dyDescent="0.2">
      <c r="A35" s="492"/>
      <c r="B35" s="493"/>
      <c r="C35" s="493"/>
      <c r="D35" s="491"/>
    </row>
    <row r="36" spans="1:4" x14ac:dyDescent="0.2">
      <c r="A36" s="492"/>
      <c r="B36" s="493"/>
      <c r="C36" s="493"/>
      <c r="D36" s="491"/>
    </row>
    <row r="37" spans="1:4" x14ac:dyDescent="0.2">
      <c r="A37" s="492"/>
      <c r="B37" s="493"/>
      <c r="C37" s="493"/>
      <c r="D37" s="491"/>
    </row>
    <row r="38" spans="1:4" ht="15" customHeight="1" x14ac:dyDescent="0.2">
      <c r="A38" s="492"/>
      <c r="B38" s="493"/>
      <c r="C38" s="493"/>
      <c r="D38" s="491"/>
    </row>
    <row r="39" spans="1:4" ht="15" customHeight="1" x14ac:dyDescent="0.2">
      <c r="A39" s="492"/>
      <c r="B39" s="493"/>
      <c r="C39" s="493"/>
      <c r="D39" s="491"/>
    </row>
    <row r="40" spans="1:4" ht="15" customHeight="1" x14ac:dyDescent="0.2">
      <c r="A40" s="492"/>
      <c r="B40" s="493"/>
      <c r="C40" s="493"/>
      <c r="D40" s="491"/>
    </row>
    <row r="41" spans="1:4" ht="15" customHeight="1" x14ac:dyDescent="0.2">
      <c r="A41" s="492"/>
      <c r="B41" s="493"/>
      <c r="C41" s="493"/>
      <c r="D41" s="491"/>
    </row>
    <row r="42" spans="1:4" x14ac:dyDescent="0.2">
      <c r="A42" s="492"/>
      <c r="B42" s="493"/>
      <c r="C42" s="493"/>
      <c r="D42" s="491"/>
    </row>
    <row r="43" spans="1:4" x14ac:dyDescent="0.2">
      <c r="A43" s="492"/>
      <c r="B43" s="493"/>
      <c r="C43" s="493"/>
      <c r="D43" s="491"/>
    </row>
    <row r="44" spans="1:4" x14ac:dyDescent="0.2">
      <c r="A44" s="492"/>
      <c r="B44" s="493"/>
      <c r="C44" s="493"/>
      <c r="D44" s="491"/>
    </row>
    <row r="45" spans="1:4" x14ac:dyDescent="0.2">
      <c r="A45" s="492"/>
      <c r="B45" s="493"/>
      <c r="C45" s="493"/>
      <c r="D45" s="491"/>
    </row>
    <row r="46" spans="1:4" ht="15" customHeight="1" x14ac:dyDescent="0.2">
      <c r="A46" s="492"/>
      <c r="B46" s="493"/>
      <c r="C46" s="493"/>
      <c r="D46" s="491"/>
    </row>
    <row r="47" spans="1:4" ht="15" customHeight="1" x14ac:dyDescent="0.2">
      <c r="A47" s="492"/>
      <c r="B47" s="493"/>
      <c r="C47" s="493"/>
      <c r="D47" s="491"/>
    </row>
    <row r="48" spans="1:4" ht="15" customHeight="1" x14ac:dyDescent="0.2">
      <c r="A48" s="492"/>
      <c r="B48" s="493"/>
      <c r="C48" s="493"/>
      <c r="D48" s="491"/>
    </row>
    <row r="49" spans="1:4" x14ac:dyDescent="0.2">
      <c r="A49" s="492"/>
      <c r="B49" s="493"/>
      <c r="C49" s="493"/>
      <c r="D49" s="491"/>
    </row>
    <row r="50" spans="1:4" x14ac:dyDescent="0.2">
      <c r="A50" s="492"/>
      <c r="B50" s="493"/>
      <c r="C50" s="493"/>
      <c r="D50" s="491"/>
    </row>
    <row r="51" spans="1:4" x14ac:dyDescent="0.2">
      <c r="A51" s="492"/>
      <c r="B51" s="493"/>
      <c r="C51" s="493"/>
      <c r="D51" s="491"/>
    </row>
    <row r="52" spans="1:4" x14ac:dyDescent="0.2">
      <c r="A52" s="492"/>
      <c r="B52" s="493"/>
      <c r="C52" s="493"/>
      <c r="D52" s="491"/>
    </row>
    <row r="53" spans="1:4" x14ac:dyDescent="0.2">
      <c r="A53" s="492"/>
      <c r="B53" s="493"/>
      <c r="C53" s="493"/>
      <c r="D53" s="491"/>
    </row>
    <row r="54" spans="1:4" x14ac:dyDescent="0.2">
      <c r="A54" s="492"/>
      <c r="B54" s="493"/>
      <c r="C54" s="493"/>
      <c r="D54" s="491"/>
    </row>
    <row r="55" spans="1:4" x14ac:dyDescent="0.2">
      <c r="A55" s="492"/>
      <c r="B55" s="493"/>
      <c r="C55" s="493"/>
      <c r="D55" s="491"/>
    </row>
    <row r="56" spans="1:4" ht="15" customHeight="1" x14ac:dyDescent="0.2">
      <c r="A56" s="492"/>
      <c r="B56" s="493"/>
      <c r="C56" s="493"/>
      <c r="D56" s="491"/>
    </row>
    <row r="57" spans="1:4" x14ac:dyDescent="0.2">
      <c r="A57" s="492"/>
      <c r="B57" s="493"/>
      <c r="C57" s="493"/>
      <c r="D57" s="491"/>
    </row>
    <row r="58" spans="1:4" x14ac:dyDescent="0.2">
      <c r="A58" s="492"/>
      <c r="B58" s="493"/>
      <c r="C58" s="493"/>
      <c r="D58" s="491"/>
    </row>
    <row r="59" spans="1:4" x14ac:dyDescent="0.2">
      <c r="A59" s="492"/>
      <c r="B59" s="493"/>
      <c r="C59" s="493"/>
      <c r="D59" s="491"/>
    </row>
  </sheetData>
  <mergeCells count="11">
    <mergeCell ref="J3:J4"/>
    <mergeCell ref="A1:J1"/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25"/>
  <sheetViews>
    <sheetView zoomScaleNormal="100" workbookViewId="0">
      <selection activeCell="K15" sqref="K15"/>
    </sheetView>
  </sheetViews>
  <sheetFormatPr defaultColWidth="9.140625" defaultRowHeight="12.75" x14ac:dyDescent="0.2"/>
  <cols>
    <col min="1" max="1" width="24.85546875" style="500" customWidth="1"/>
    <col min="2" max="2" width="9.28515625" style="46" customWidth="1"/>
    <col min="3" max="3" width="5.140625" style="499" customWidth="1"/>
    <col min="4" max="4" width="9.28515625" style="255" customWidth="1"/>
    <col min="5" max="5" width="5.140625" style="499" customWidth="1"/>
    <col min="6" max="6" width="9.28515625" style="255" customWidth="1"/>
    <col min="7" max="7" width="5.140625" style="499" customWidth="1"/>
    <col min="8" max="8" width="9.28515625" style="255" customWidth="1"/>
    <col min="9" max="9" width="5.140625" customWidth="1"/>
    <col min="10" max="10" width="9.28515625" customWidth="1"/>
    <col min="11" max="11" width="5.140625" customWidth="1"/>
    <col min="12" max="12" width="9.28515625" customWidth="1"/>
    <col min="13" max="13" width="5.140625" customWidth="1"/>
    <col min="14" max="14" width="9.28515625" customWidth="1"/>
    <col min="15" max="15" width="5.140625" customWidth="1"/>
    <col min="16" max="16" width="9.28515625" style="610" customWidth="1"/>
    <col min="17" max="17" width="5.140625" style="610" customWidth="1"/>
  </cols>
  <sheetData>
    <row r="1" spans="1:17" ht="32.25" customHeight="1" x14ac:dyDescent="0.2">
      <c r="A1" s="1364" t="s">
        <v>1155</v>
      </c>
      <c r="B1" s="1364"/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  <c r="N1" s="1364"/>
      <c r="O1" s="1364"/>
      <c r="P1" s="1364"/>
      <c r="Q1" s="1364"/>
    </row>
    <row r="2" spans="1:17" s="46" customFormat="1" ht="15.75" x14ac:dyDescent="0.2">
      <c r="A2" s="1425" t="s">
        <v>1097</v>
      </c>
      <c r="B2" s="393">
        <v>2017</v>
      </c>
      <c r="C2" s="393"/>
      <c r="D2" s="393">
        <v>2018</v>
      </c>
      <c r="E2" s="393"/>
      <c r="F2" s="397">
        <v>2019</v>
      </c>
      <c r="G2" s="397"/>
      <c r="H2" s="397">
        <v>2020</v>
      </c>
      <c r="I2" s="397"/>
      <c r="J2" s="1638">
        <v>2021</v>
      </c>
      <c r="K2" s="1638"/>
      <c r="L2" s="1638">
        <v>2022</v>
      </c>
      <c r="M2" s="1638"/>
      <c r="N2" s="1638">
        <v>2023</v>
      </c>
      <c r="O2" s="1638"/>
      <c r="P2" s="1638">
        <v>2024</v>
      </c>
      <c r="Q2" s="1638"/>
    </row>
    <row r="3" spans="1:17" s="46" customFormat="1" ht="38.25" x14ac:dyDescent="0.2">
      <c r="A3" s="1425"/>
      <c r="B3" s="398" t="s">
        <v>1156</v>
      </c>
      <c r="C3" s="381" t="s">
        <v>197</v>
      </c>
      <c r="D3" s="398" t="s">
        <v>1156</v>
      </c>
      <c r="E3" s="381" t="s">
        <v>197</v>
      </c>
      <c r="F3" s="398" t="s">
        <v>1156</v>
      </c>
      <c r="G3" s="381" t="s">
        <v>197</v>
      </c>
      <c r="H3" s="398" t="s">
        <v>1156</v>
      </c>
      <c r="I3" s="381" t="s">
        <v>197</v>
      </c>
      <c r="J3" s="398" t="s">
        <v>1156</v>
      </c>
      <c r="K3" s="381" t="s">
        <v>197</v>
      </c>
      <c r="L3" s="398" t="s">
        <v>1156</v>
      </c>
      <c r="M3" s="381" t="s">
        <v>197</v>
      </c>
      <c r="N3" s="535" t="s">
        <v>1156</v>
      </c>
      <c r="O3" s="381" t="s">
        <v>197</v>
      </c>
      <c r="P3" s="896" t="s">
        <v>1156</v>
      </c>
      <c r="Q3" s="381" t="s">
        <v>197</v>
      </c>
    </row>
    <row r="4" spans="1:17" ht="19.149999999999999" customHeight="1" x14ac:dyDescent="0.2">
      <c r="A4" s="560" t="s">
        <v>1099</v>
      </c>
      <c r="B4" s="460">
        <v>0</v>
      </c>
      <c r="C4" s="460" t="s">
        <v>318</v>
      </c>
      <c r="D4" s="460">
        <v>20</v>
      </c>
      <c r="E4" s="460" t="s">
        <v>318</v>
      </c>
      <c r="F4" s="460">
        <v>7.7</v>
      </c>
      <c r="G4" s="460" t="s">
        <v>318</v>
      </c>
      <c r="H4" s="460">
        <v>0</v>
      </c>
      <c r="I4" s="460" t="s">
        <v>318</v>
      </c>
      <c r="J4" s="460">
        <v>0</v>
      </c>
      <c r="K4" s="460" t="s">
        <v>318</v>
      </c>
      <c r="L4" s="460">
        <v>0</v>
      </c>
      <c r="M4" s="495" t="s">
        <v>318</v>
      </c>
      <c r="N4" s="460">
        <v>0</v>
      </c>
      <c r="O4" s="460" t="s">
        <v>318</v>
      </c>
      <c r="P4" s="460">
        <v>0</v>
      </c>
      <c r="Q4" s="460" t="s">
        <v>318</v>
      </c>
    </row>
    <row r="5" spans="1:17" ht="19.149999999999999" customHeight="1" x14ac:dyDescent="0.2">
      <c r="A5" s="560" t="s">
        <v>1157</v>
      </c>
      <c r="B5" s="460">
        <v>75.400000000000006</v>
      </c>
      <c r="C5" s="460" t="s">
        <v>318</v>
      </c>
      <c r="D5" s="460">
        <v>32.4</v>
      </c>
      <c r="E5" s="460" t="s">
        <v>318</v>
      </c>
      <c r="F5" s="460">
        <v>38.799999999999997</v>
      </c>
      <c r="G5" s="460" t="s">
        <v>318</v>
      </c>
      <c r="H5" s="460">
        <v>42.9</v>
      </c>
      <c r="I5" s="460" t="s">
        <v>318</v>
      </c>
      <c r="J5" s="460">
        <v>38.9</v>
      </c>
      <c r="K5" s="460" t="s">
        <v>318</v>
      </c>
      <c r="L5" s="460">
        <v>39.4</v>
      </c>
      <c r="M5" s="495" t="s">
        <v>318</v>
      </c>
      <c r="N5" s="460">
        <v>30.3</v>
      </c>
      <c r="O5" s="460" t="s">
        <v>318</v>
      </c>
      <c r="P5" s="460">
        <v>30</v>
      </c>
      <c r="Q5" s="460" t="s">
        <v>318</v>
      </c>
    </row>
    <row r="6" spans="1:17" ht="19.149999999999999" customHeight="1" x14ac:dyDescent="0.2">
      <c r="A6" s="560" t="s">
        <v>1102</v>
      </c>
      <c r="B6" s="460">
        <v>73.5</v>
      </c>
      <c r="C6" s="494">
        <v>57.8</v>
      </c>
      <c r="D6" s="460">
        <v>59.5</v>
      </c>
      <c r="E6" s="494">
        <v>59</v>
      </c>
      <c r="F6" s="460">
        <v>60.5</v>
      </c>
      <c r="G6" s="495">
        <v>57.5</v>
      </c>
      <c r="H6" s="460">
        <v>66.099999999999994</v>
      </c>
      <c r="I6" s="495">
        <v>57.5</v>
      </c>
      <c r="J6" s="460">
        <v>37.5</v>
      </c>
      <c r="K6" s="495">
        <v>51.9</v>
      </c>
      <c r="L6" s="460">
        <v>64.7</v>
      </c>
      <c r="M6" s="495">
        <v>51.5</v>
      </c>
      <c r="N6" s="460">
        <v>50</v>
      </c>
      <c r="O6" s="495">
        <v>51.5</v>
      </c>
      <c r="P6" s="460">
        <v>68</v>
      </c>
      <c r="Q6" s="495">
        <v>50.9</v>
      </c>
    </row>
    <row r="7" spans="1:17" ht="19.149999999999999" customHeight="1" x14ac:dyDescent="0.2">
      <c r="A7" s="560" t="s">
        <v>1103</v>
      </c>
      <c r="B7" s="460">
        <v>51.3</v>
      </c>
      <c r="C7" s="494">
        <v>46.6</v>
      </c>
      <c r="D7" s="460">
        <v>47</v>
      </c>
      <c r="E7" s="494">
        <v>47.4</v>
      </c>
      <c r="F7" s="460">
        <v>46</v>
      </c>
      <c r="G7" s="495">
        <v>45.8</v>
      </c>
      <c r="H7" s="460">
        <v>38.4</v>
      </c>
      <c r="I7" s="495">
        <v>44.5</v>
      </c>
      <c r="J7" s="460">
        <v>52.4</v>
      </c>
      <c r="K7" s="495">
        <v>43.3</v>
      </c>
      <c r="L7" s="460">
        <v>46.6</v>
      </c>
      <c r="M7" s="495">
        <v>41.9</v>
      </c>
      <c r="N7" s="460">
        <v>42.8</v>
      </c>
      <c r="O7" s="495">
        <v>40</v>
      </c>
      <c r="P7" s="460">
        <v>45.6</v>
      </c>
      <c r="Q7" s="495">
        <v>39.6</v>
      </c>
    </row>
    <row r="8" spans="1:17" ht="19.149999999999999" customHeight="1" x14ac:dyDescent="0.2">
      <c r="A8" s="560" t="s">
        <v>1128</v>
      </c>
      <c r="B8" s="460">
        <v>26.4</v>
      </c>
      <c r="C8" s="460" t="s">
        <v>318</v>
      </c>
      <c r="D8" s="460">
        <v>27.8</v>
      </c>
      <c r="E8" s="460" t="s">
        <v>318</v>
      </c>
      <c r="F8" s="460">
        <v>25.8</v>
      </c>
      <c r="G8" s="495" t="s">
        <v>318</v>
      </c>
      <c r="H8" s="460">
        <v>23.3</v>
      </c>
      <c r="I8" s="495" t="s">
        <v>318</v>
      </c>
      <c r="J8" s="460">
        <v>23.9</v>
      </c>
      <c r="K8" s="495" t="s">
        <v>318</v>
      </c>
      <c r="L8" s="460">
        <v>17</v>
      </c>
      <c r="M8" s="495" t="s">
        <v>318</v>
      </c>
      <c r="N8" s="460">
        <v>17.899999999999999</v>
      </c>
      <c r="O8" s="495" t="s">
        <v>318</v>
      </c>
      <c r="P8" s="460">
        <v>20</v>
      </c>
      <c r="Q8" s="495" t="s">
        <v>318</v>
      </c>
    </row>
    <row r="9" spans="1:17" ht="47.25" x14ac:dyDescent="0.2">
      <c r="A9" s="560" t="s">
        <v>1144</v>
      </c>
      <c r="B9" s="460">
        <v>22.6</v>
      </c>
      <c r="C9" s="495">
        <v>22.5</v>
      </c>
      <c r="D9" s="460">
        <v>23.3</v>
      </c>
      <c r="E9" s="494">
        <v>21.6</v>
      </c>
      <c r="F9" s="460">
        <v>22.4</v>
      </c>
      <c r="G9" s="495">
        <v>21.1</v>
      </c>
      <c r="H9" s="460">
        <v>17.5</v>
      </c>
      <c r="I9" s="495">
        <v>20.3</v>
      </c>
      <c r="J9" s="460">
        <v>18.3</v>
      </c>
      <c r="K9" s="495">
        <v>19.2</v>
      </c>
      <c r="L9" s="460">
        <v>20</v>
      </c>
      <c r="M9" s="495">
        <v>18.399999999999999</v>
      </c>
      <c r="N9" s="460">
        <v>20.399999999999999</v>
      </c>
      <c r="O9" s="495">
        <v>18.2</v>
      </c>
      <c r="P9" s="460">
        <v>13.2</v>
      </c>
      <c r="Q9" s="495">
        <v>12.9</v>
      </c>
    </row>
    <row r="10" spans="1:17" ht="21" customHeight="1" x14ac:dyDescent="0.2">
      <c r="A10" s="560" t="s">
        <v>1145</v>
      </c>
      <c r="B10" s="460">
        <v>28.6</v>
      </c>
      <c r="C10" s="460" t="s">
        <v>318</v>
      </c>
      <c r="D10" s="460">
        <v>18.600000000000001</v>
      </c>
      <c r="E10" s="460" t="s">
        <v>318</v>
      </c>
      <c r="F10" s="460">
        <v>28.6</v>
      </c>
      <c r="G10" s="495" t="s">
        <v>318</v>
      </c>
      <c r="H10" s="460">
        <v>43.2</v>
      </c>
      <c r="I10" s="495" t="s">
        <v>318</v>
      </c>
      <c r="J10" s="460">
        <v>22.4</v>
      </c>
      <c r="K10" s="495" t="s">
        <v>318</v>
      </c>
      <c r="L10" s="460">
        <v>31.4</v>
      </c>
      <c r="M10" s="495" t="s">
        <v>318</v>
      </c>
      <c r="N10" s="460">
        <v>36.700000000000003</v>
      </c>
      <c r="O10" s="495" t="s">
        <v>318</v>
      </c>
      <c r="P10" s="460">
        <v>10.9</v>
      </c>
      <c r="Q10" s="495" t="s">
        <v>318</v>
      </c>
    </row>
    <row r="11" spans="1:17" ht="21" customHeight="1" x14ac:dyDescent="0.2">
      <c r="A11" s="560" t="s">
        <v>1146</v>
      </c>
      <c r="B11" s="460">
        <v>52.4</v>
      </c>
      <c r="C11" s="495">
        <v>49.6</v>
      </c>
      <c r="D11" s="460">
        <v>48.9</v>
      </c>
      <c r="E11" s="494">
        <v>49</v>
      </c>
      <c r="F11" s="460">
        <v>49.8</v>
      </c>
      <c r="G11" s="495">
        <v>48.4</v>
      </c>
      <c r="H11" s="460">
        <v>50.9</v>
      </c>
      <c r="I11" s="495">
        <v>48.8</v>
      </c>
      <c r="J11" s="460">
        <v>47.3</v>
      </c>
      <c r="K11" s="495">
        <v>47.2</v>
      </c>
      <c r="L11" s="460">
        <v>50.9</v>
      </c>
      <c r="M11" s="495">
        <v>44.8</v>
      </c>
      <c r="N11" s="460">
        <v>47.1</v>
      </c>
      <c r="O11" s="495">
        <v>44.3</v>
      </c>
      <c r="P11" s="460">
        <v>46.9</v>
      </c>
      <c r="Q11" s="495">
        <v>44.3</v>
      </c>
    </row>
    <row r="12" spans="1:17" ht="21" customHeight="1" x14ac:dyDescent="0.2">
      <c r="A12" s="560" t="s">
        <v>1147</v>
      </c>
      <c r="B12" s="460">
        <v>16.7</v>
      </c>
      <c r="C12" s="460" t="s">
        <v>318</v>
      </c>
      <c r="D12" s="460">
        <v>37.799999999999997</v>
      </c>
      <c r="E12" s="460" t="s">
        <v>318</v>
      </c>
      <c r="F12" s="460">
        <v>21.4</v>
      </c>
      <c r="G12" s="495" t="s">
        <v>318</v>
      </c>
      <c r="H12" s="460">
        <v>13</v>
      </c>
      <c r="I12" s="495" t="s">
        <v>318</v>
      </c>
      <c r="J12" s="460">
        <v>16.7</v>
      </c>
      <c r="K12" s="495" t="s">
        <v>318</v>
      </c>
      <c r="L12" s="460">
        <v>33.6</v>
      </c>
      <c r="M12" s="495" t="s">
        <v>318</v>
      </c>
      <c r="N12" s="460">
        <v>18.2</v>
      </c>
      <c r="O12" s="495" t="s">
        <v>318</v>
      </c>
      <c r="P12" s="460">
        <v>30</v>
      </c>
      <c r="Q12" s="495" t="s">
        <v>318</v>
      </c>
    </row>
    <row r="13" spans="1:17" ht="21" customHeight="1" x14ac:dyDescent="0.2">
      <c r="A13" s="560" t="s">
        <v>1131</v>
      </c>
      <c r="B13" s="460">
        <v>9.8000000000000007</v>
      </c>
      <c r="C13" s="460" t="s">
        <v>318</v>
      </c>
      <c r="D13" s="460">
        <v>11.1</v>
      </c>
      <c r="E13" s="460" t="s">
        <v>318</v>
      </c>
      <c r="F13" s="460">
        <v>6</v>
      </c>
      <c r="G13" s="495" t="s">
        <v>318</v>
      </c>
      <c r="H13" s="460">
        <v>7.6</v>
      </c>
      <c r="I13" s="495" t="s">
        <v>318</v>
      </c>
      <c r="J13" s="460">
        <v>7.7</v>
      </c>
      <c r="K13" s="495" t="s">
        <v>318</v>
      </c>
      <c r="L13" s="460">
        <v>6.3</v>
      </c>
      <c r="M13" s="495" t="s">
        <v>318</v>
      </c>
      <c r="N13" s="460">
        <v>8.9</v>
      </c>
      <c r="O13" s="495" t="s">
        <v>318</v>
      </c>
      <c r="P13" s="460">
        <v>15.4</v>
      </c>
      <c r="Q13" s="495" t="s">
        <v>318</v>
      </c>
    </row>
    <row r="14" spans="1:17" ht="21" customHeight="1" x14ac:dyDescent="0.2">
      <c r="A14" s="560" t="s">
        <v>1149</v>
      </c>
      <c r="B14" s="460">
        <v>1.3</v>
      </c>
      <c r="C14" s="460" t="s">
        <v>318</v>
      </c>
      <c r="D14" s="460">
        <v>0.7</v>
      </c>
      <c r="E14" s="460" t="s">
        <v>318</v>
      </c>
      <c r="F14" s="460">
        <v>0.8</v>
      </c>
      <c r="G14" s="495" t="s">
        <v>318</v>
      </c>
      <c r="H14" s="460">
        <v>0.6</v>
      </c>
      <c r="I14" s="495" t="s">
        <v>318</v>
      </c>
      <c r="J14" s="460">
        <v>0.8</v>
      </c>
      <c r="K14" s="495" t="s">
        <v>318</v>
      </c>
      <c r="L14" s="460">
        <v>0.4</v>
      </c>
      <c r="M14" s="495" t="s">
        <v>318</v>
      </c>
      <c r="N14" s="460">
        <v>0.5</v>
      </c>
      <c r="O14" s="495" t="s">
        <v>318</v>
      </c>
      <c r="P14" s="460">
        <v>0.2</v>
      </c>
      <c r="Q14" s="495" t="s">
        <v>318</v>
      </c>
    </row>
    <row r="15" spans="1:17" ht="21" customHeight="1" x14ac:dyDescent="0.2">
      <c r="A15" s="560" t="s">
        <v>1114</v>
      </c>
      <c r="B15" s="460">
        <v>7.3</v>
      </c>
      <c r="C15" s="495">
        <v>6</v>
      </c>
      <c r="D15" s="460">
        <v>5.3</v>
      </c>
      <c r="E15" s="494">
        <v>5.8</v>
      </c>
      <c r="F15" s="460">
        <v>5.3</v>
      </c>
      <c r="G15" s="495">
        <v>5.5</v>
      </c>
      <c r="H15" s="460">
        <v>3.1</v>
      </c>
      <c r="I15" s="495">
        <v>5.2</v>
      </c>
      <c r="J15" s="460">
        <v>4.5</v>
      </c>
      <c r="K15" s="495">
        <v>4.8</v>
      </c>
      <c r="L15" s="460">
        <v>4</v>
      </c>
      <c r="M15" s="495">
        <v>4.5999999999999996</v>
      </c>
      <c r="N15" s="460">
        <v>3.1</v>
      </c>
      <c r="O15" s="495">
        <v>4.4000000000000004</v>
      </c>
      <c r="P15" s="460">
        <v>4.7</v>
      </c>
      <c r="Q15" s="495">
        <v>4.3</v>
      </c>
    </row>
    <row r="16" spans="1:17" ht="21" customHeight="1" x14ac:dyDescent="0.2">
      <c r="A16" s="560" t="s">
        <v>1115</v>
      </c>
      <c r="B16" s="460">
        <v>22.7</v>
      </c>
      <c r="C16" s="494">
        <v>14.3</v>
      </c>
      <c r="D16" s="460">
        <v>12.6</v>
      </c>
      <c r="E16" s="494">
        <v>13.8</v>
      </c>
      <c r="F16" s="460">
        <v>17.100000000000001</v>
      </c>
      <c r="G16" s="495">
        <v>13.5</v>
      </c>
      <c r="H16" s="460">
        <v>15.8</v>
      </c>
      <c r="I16" s="495">
        <v>12.6</v>
      </c>
      <c r="J16" s="460">
        <v>15</v>
      </c>
      <c r="K16" s="495">
        <v>11.9</v>
      </c>
      <c r="L16" s="460">
        <v>11.1</v>
      </c>
      <c r="M16" s="495">
        <v>11.9</v>
      </c>
      <c r="N16" s="460">
        <v>13</v>
      </c>
      <c r="O16" s="495">
        <v>12.7</v>
      </c>
      <c r="P16" s="460">
        <v>12.8</v>
      </c>
      <c r="Q16" s="495">
        <v>11.7</v>
      </c>
    </row>
    <row r="17" spans="1:17" ht="21" customHeight="1" x14ac:dyDescent="0.2">
      <c r="A17" s="560" t="s">
        <v>1116</v>
      </c>
      <c r="B17" s="460">
        <v>9.1999999999999993</v>
      </c>
      <c r="C17" s="460" t="s">
        <v>318</v>
      </c>
      <c r="D17" s="460">
        <v>1.4</v>
      </c>
      <c r="E17" s="460" t="s">
        <v>318</v>
      </c>
      <c r="F17" s="460">
        <v>7.3</v>
      </c>
      <c r="G17" s="495" t="s">
        <v>318</v>
      </c>
      <c r="H17" s="460">
        <v>7.2</v>
      </c>
      <c r="I17" s="495" t="s">
        <v>318</v>
      </c>
      <c r="J17" s="460">
        <v>9.1999999999999993</v>
      </c>
      <c r="K17" s="495" t="s">
        <v>318</v>
      </c>
      <c r="L17" s="460">
        <v>8.4</v>
      </c>
      <c r="M17" s="495" t="s">
        <v>318</v>
      </c>
      <c r="N17" s="460">
        <v>7.8</v>
      </c>
      <c r="O17" s="495" t="s">
        <v>318</v>
      </c>
      <c r="P17" s="460">
        <v>7.6</v>
      </c>
      <c r="Q17" s="495" t="s">
        <v>318</v>
      </c>
    </row>
    <row r="18" spans="1:17" ht="21" customHeight="1" x14ac:dyDescent="0.2">
      <c r="A18" s="560" t="s">
        <v>1117</v>
      </c>
      <c r="B18" s="460">
        <v>17.899999999999999</v>
      </c>
      <c r="C18" s="460" t="s">
        <v>318</v>
      </c>
      <c r="D18" s="460">
        <v>28</v>
      </c>
      <c r="E18" s="460" t="s">
        <v>318</v>
      </c>
      <c r="F18" s="460">
        <v>22.5</v>
      </c>
      <c r="G18" s="495" t="s">
        <v>318</v>
      </c>
      <c r="H18" s="460">
        <v>20.399999999999999</v>
      </c>
      <c r="I18" s="495" t="s">
        <v>318</v>
      </c>
      <c r="J18" s="460">
        <v>18.399999999999999</v>
      </c>
      <c r="K18" s="495" t="s">
        <v>318</v>
      </c>
      <c r="L18" s="460">
        <v>20.6</v>
      </c>
      <c r="M18" s="495" t="s">
        <v>318</v>
      </c>
      <c r="N18" s="460">
        <v>17.3</v>
      </c>
      <c r="O18" s="495" t="s">
        <v>318</v>
      </c>
      <c r="P18" s="460">
        <v>18.7</v>
      </c>
      <c r="Q18" s="495" t="s">
        <v>318</v>
      </c>
    </row>
    <row r="19" spans="1:17" ht="21" customHeight="1" x14ac:dyDescent="0.2">
      <c r="A19" s="560" t="s">
        <v>1118</v>
      </c>
      <c r="B19" s="460">
        <v>12.7</v>
      </c>
      <c r="C19" s="460" t="s">
        <v>318</v>
      </c>
      <c r="D19" s="460">
        <v>11</v>
      </c>
      <c r="E19" s="460" t="s">
        <v>318</v>
      </c>
      <c r="F19" s="460">
        <v>4</v>
      </c>
      <c r="G19" s="495" t="s">
        <v>318</v>
      </c>
      <c r="H19" s="460">
        <v>6.6</v>
      </c>
      <c r="I19" s="495" t="s">
        <v>318</v>
      </c>
      <c r="J19" s="460">
        <v>8.1999999999999993</v>
      </c>
      <c r="K19" s="495" t="s">
        <v>318</v>
      </c>
      <c r="L19" s="460">
        <v>6.2</v>
      </c>
      <c r="M19" s="495" t="s">
        <v>318</v>
      </c>
      <c r="N19" s="460">
        <v>4.4000000000000004</v>
      </c>
      <c r="O19" s="495" t="s">
        <v>318</v>
      </c>
      <c r="P19" s="460">
        <v>7.8</v>
      </c>
      <c r="Q19" s="495" t="s">
        <v>318</v>
      </c>
    </row>
    <row r="20" spans="1:17" ht="21" customHeight="1" x14ac:dyDescent="0.2">
      <c r="A20" s="560" t="s">
        <v>1119</v>
      </c>
      <c r="B20" s="460">
        <v>26</v>
      </c>
      <c r="C20" s="460" t="s">
        <v>318</v>
      </c>
      <c r="D20" s="460">
        <v>13</v>
      </c>
      <c r="E20" s="460" t="s">
        <v>318</v>
      </c>
      <c r="F20" s="460">
        <v>10.4</v>
      </c>
      <c r="G20" s="495" t="s">
        <v>318</v>
      </c>
      <c r="H20" s="460">
        <v>18.399999999999999</v>
      </c>
      <c r="I20" s="495" t="s">
        <v>318</v>
      </c>
      <c r="J20" s="460">
        <v>18.100000000000001</v>
      </c>
      <c r="K20" s="495" t="s">
        <v>318</v>
      </c>
      <c r="L20" s="460">
        <v>7.3</v>
      </c>
      <c r="M20" s="495" t="s">
        <v>318</v>
      </c>
      <c r="N20" s="460">
        <v>11.6</v>
      </c>
      <c r="O20" s="495" t="s">
        <v>318</v>
      </c>
      <c r="P20" s="460">
        <v>15.5</v>
      </c>
      <c r="Q20" s="495" t="s">
        <v>318</v>
      </c>
    </row>
    <row r="21" spans="1:17" ht="21" customHeight="1" x14ac:dyDescent="0.2">
      <c r="A21" s="560" t="s">
        <v>1121</v>
      </c>
      <c r="B21" s="460">
        <v>8.6</v>
      </c>
      <c r="C21" s="460" t="s">
        <v>318</v>
      </c>
      <c r="D21" s="460">
        <v>0</v>
      </c>
      <c r="E21" s="460" t="s">
        <v>318</v>
      </c>
      <c r="F21" s="460">
        <v>7</v>
      </c>
      <c r="G21" s="495" t="s">
        <v>318</v>
      </c>
      <c r="H21" s="460">
        <v>4.2</v>
      </c>
      <c r="I21" s="495" t="s">
        <v>318</v>
      </c>
      <c r="J21" s="460">
        <v>2</v>
      </c>
      <c r="K21" s="495" t="s">
        <v>318</v>
      </c>
      <c r="L21" s="460">
        <v>5.4</v>
      </c>
      <c r="M21" s="495" t="s">
        <v>318</v>
      </c>
      <c r="N21" s="460">
        <v>5.7</v>
      </c>
      <c r="O21" s="495" t="s">
        <v>318</v>
      </c>
      <c r="P21" s="460">
        <v>3.5</v>
      </c>
      <c r="Q21" s="495" t="s">
        <v>318</v>
      </c>
    </row>
    <row r="22" spans="1:17" ht="31.5" x14ac:dyDescent="0.2">
      <c r="A22" s="560" t="s">
        <v>1158</v>
      </c>
      <c r="B22" s="460">
        <v>25.6</v>
      </c>
      <c r="C22" s="495">
        <v>21.6</v>
      </c>
      <c r="D22" s="460">
        <v>15.5</v>
      </c>
      <c r="E22" s="494">
        <v>22.3</v>
      </c>
      <c r="F22" s="460">
        <v>16.3</v>
      </c>
      <c r="G22" s="495">
        <v>22.2</v>
      </c>
      <c r="H22" s="460">
        <v>16</v>
      </c>
      <c r="I22" s="495">
        <v>21.6</v>
      </c>
      <c r="J22" s="460">
        <v>15.9</v>
      </c>
      <c r="K22" s="495">
        <v>20.7</v>
      </c>
      <c r="L22" s="460">
        <v>16.399999999999999</v>
      </c>
      <c r="M22" s="495">
        <v>17.899999999999999</v>
      </c>
      <c r="N22" s="460">
        <v>18.600000000000001</v>
      </c>
      <c r="O22" s="495">
        <v>19.399999999999999</v>
      </c>
      <c r="P22" s="460">
        <v>21.3</v>
      </c>
      <c r="Q22" s="495">
        <v>19.600000000000001</v>
      </c>
    </row>
    <row r="23" spans="1:17" ht="47.25" x14ac:dyDescent="0.2">
      <c r="A23" s="496" t="s">
        <v>1159</v>
      </c>
      <c r="B23" s="497">
        <v>24.7</v>
      </c>
      <c r="C23" s="498">
        <v>22.5</v>
      </c>
      <c r="D23" s="497">
        <v>21</v>
      </c>
      <c r="E23" s="498">
        <v>22.2</v>
      </c>
      <c r="F23" s="497">
        <v>20.8</v>
      </c>
      <c r="G23" s="498">
        <v>21.7</v>
      </c>
      <c r="H23" s="497">
        <v>20.3</v>
      </c>
      <c r="I23" s="498">
        <v>20.6</v>
      </c>
      <c r="J23" s="342">
        <v>20.8</v>
      </c>
      <c r="K23" s="498">
        <v>20.3</v>
      </c>
      <c r="L23" s="342">
        <v>18.899999999999999</v>
      </c>
      <c r="M23" s="495">
        <v>19.100000000000001</v>
      </c>
      <c r="N23" s="342">
        <v>17.100000000000001</v>
      </c>
      <c r="O23" s="495">
        <v>18.3</v>
      </c>
      <c r="P23" s="342">
        <v>18.8</v>
      </c>
      <c r="Q23" s="495">
        <v>17.3</v>
      </c>
    </row>
    <row r="25" spans="1:17" ht="15.75" x14ac:dyDescent="0.2">
      <c r="A25" s="183"/>
    </row>
  </sheetData>
  <mergeCells count="6">
    <mergeCell ref="P2:Q2"/>
    <mergeCell ref="A1:Q1"/>
    <mergeCell ref="A2:A3"/>
    <mergeCell ref="J2:K2"/>
    <mergeCell ref="L2:M2"/>
    <mergeCell ref="N2:O2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0"/>
  <sheetViews>
    <sheetView zoomScaleNormal="100" workbookViewId="0">
      <selection activeCell="F24" sqref="F24"/>
    </sheetView>
  </sheetViews>
  <sheetFormatPr defaultRowHeight="12.75" x14ac:dyDescent="0.2"/>
  <cols>
    <col min="1" max="1" width="33.7109375" customWidth="1"/>
    <col min="2" max="5" width="11.5703125" customWidth="1"/>
  </cols>
  <sheetData>
    <row r="1" spans="1:5" ht="53.45" customHeight="1" x14ac:dyDescent="0.2">
      <c r="A1" s="1229" t="s">
        <v>1160</v>
      </c>
      <c r="B1" s="1229"/>
      <c r="C1" s="1229"/>
      <c r="D1" s="1229"/>
      <c r="E1" s="1229"/>
    </row>
    <row r="2" spans="1:5" ht="16.899999999999999" customHeight="1" x14ac:dyDescent="0.2">
      <c r="A2" s="1229" t="s">
        <v>1848</v>
      </c>
      <c r="B2" s="1229"/>
      <c r="C2" s="1229"/>
      <c r="D2" s="1229"/>
      <c r="E2" s="1229"/>
    </row>
    <row r="3" spans="1:5" ht="30.6" customHeight="1" x14ac:dyDescent="0.2">
      <c r="A3" s="1425" t="s">
        <v>891</v>
      </c>
      <c r="B3" s="1640" t="s">
        <v>1161</v>
      </c>
      <c r="C3" s="1640"/>
      <c r="D3" s="1640" t="s">
        <v>1162</v>
      </c>
      <c r="E3" s="1640"/>
    </row>
    <row r="4" spans="1:5" ht="15.75" x14ac:dyDescent="0.2">
      <c r="A4" s="1425"/>
      <c r="B4" s="894">
        <v>2023</v>
      </c>
      <c r="C4" s="894">
        <v>2024</v>
      </c>
      <c r="D4" s="894">
        <v>2023</v>
      </c>
      <c r="E4" s="894">
        <v>2024</v>
      </c>
    </row>
    <row r="5" spans="1:5" ht="26.45" customHeight="1" x14ac:dyDescent="0.2">
      <c r="A5" s="416" t="s">
        <v>569</v>
      </c>
      <c r="B5" s="569">
        <v>14.3</v>
      </c>
      <c r="C5" s="34">
        <v>16.43</v>
      </c>
      <c r="D5" s="569">
        <v>58.4</v>
      </c>
      <c r="E5" s="34">
        <v>60.5</v>
      </c>
    </row>
    <row r="6" spans="1:5" ht="26.45" customHeight="1" x14ac:dyDescent="0.2">
      <c r="A6" s="416" t="s">
        <v>56</v>
      </c>
      <c r="B6" s="569">
        <v>18.2</v>
      </c>
      <c r="C6" s="34">
        <v>24.32</v>
      </c>
      <c r="D6" s="569">
        <v>63</v>
      </c>
      <c r="E6" s="34">
        <v>64.7</v>
      </c>
    </row>
    <row r="7" spans="1:5" ht="26.45" customHeight="1" x14ac:dyDescent="0.2">
      <c r="A7" s="416" t="s">
        <v>570</v>
      </c>
      <c r="B7" s="569">
        <v>6</v>
      </c>
      <c r="C7" s="34">
        <v>30.77</v>
      </c>
      <c r="D7" s="569">
        <v>60.2</v>
      </c>
      <c r="E7" s="34">
        <v>59.6</v>
      </c>
    </row>
    <row r="8" spans="1:5" ht="26.45" customHeight="1" x14ac:dyDescent="0.2">
      <c r="A8" s="416" t="s">
        <v>571</v>
      </c>
      <c r="B8" s="569">
        <v>18.2</v>
      </c>
      <c r="C8" s="34">
        <v>15.79</v>
      </c>
      <c r="D8" s="569">
        <v>64.7</v>
      </c>
      <c r="E8" s="34">
        <v>60.7</v>
      </c>
    </row>
    <row r="9" spans="1:5" ht="26.45" customHeight="1" x14ac:dyDescent="0.2">
      <c r="A9" s="416" t="s">
        <v>901</v>
      </c>
      <c r="B9" s="569">
        <v>24.1</v>
      </c>
      <c r="C9" s="34">
        <v>26.67</v>
      </c>
      <c r="D9" s="569">
        <v>60.2</v>
      </c>
      <c r="E9" s="34">
        <v>63</v>
      </c>
    </row>
    <row r="10" spans="1:5" ht="26.45" customHeight="1" x14ac:dyDescent="0.2">
      <c r="A10" s="416" t="s">
        <v>55</v>
      </c>
      <c r="B10" s="569">
        <v>16.2</v>
      </c>
      <c r="C10" s="34">
        <v>20.43</v>
      </c>
      <c r="D10" s="569">
        <v>60.1</v>
      </c>
      <c r="E10" s="34">
        <v>60.9</v>
      </c>
    </row>
    <row r="11" spans="1:5" ht="26.45" customHeight="1" x14ac:dyDescent="0.2">
      <c r="A11" s="416" t="s">
        <v>572</v>
      </c>
      <c r="B11" s="569">
        <v>25.5</v>
      </c>
      <c r="C11" s="34">
        <v>32.79</v>
      </c>
      <c r="D11" s="569">
        <v>59.9</v>
      </c>
      <c r="E11" s="34">
        <v>61.9</v>
      </c>
    </row>
    <row r="12" spans="1:5" ht="26.45" customHeight="1" x14ac:dyDescent="0.2">
      <c r="A12" s="416" t="s">
        <v>1632</v>
      </c>
      <c r="B12" s="569">
        <v>21</v>
      </c>
      <c r="C12" s="34">
        <v>23.85</v>
      </c>
      <c r="D12" s="569">
        <v>59.4</v>
      </c>
      <c r="E12" s="34">
        <v>58.8</v>
      </c>
    </row>
    <row r="13" spans="1:5" ht="26.45" customHeight="1" x14ac:dyDescent="0.2">
      <c r="A13" s="416" t="s">
        <v>1633</v>
      </c>
      <c r="B13" s="569">
        <v>12</v>
      </c>
      <c r="C13" s="34">
        <v>11.83</v>
      </c>
      <c r="D13" s="569">
        <v>56</v>
      </c>
      <c r="E13" s="34">
        <v>58.2</v>
      </c>
    </row>
    <row r="14" spans="1:5" ht="26.45" customHeight="1" x14ac:dyDescent="0.2">
      <c r="A14" s="416" t="s">
        <v>1634</v>
      </c>
      <c r="B14" s="569">
        <v>15.2</v>
      </c>
      <c r="C14" s="34">
        <v>19.54</v>
      </c>
      <c r="D14" s="569">
        <v>53.9</v>
      </c>
      <c r="E14" s="34">
        <v>53.9</v>
      </c>
    </row>
    <row r="15" spans="1:5" ht="26.45" customHeight="1" x14ac:dyDescent="0.2">
      <c r="A15" s="416" t="s">
        <v>57</v>
      </c>
      <c r="B15" s="569">
        <v>25.2</v>
      </c>
      <c r="C15" s="34">
        <v>22.86</v>
      </c>
      <c r="D15" s="569">
        <v>60.2</v>
      </c>
      <c r="E15" s="34">
        <v>64.099999999999994</v>
      </c>
    </row>
    <row r="16" spans="1:5" ht="26.45" customHeight="1" x14ac:dyDescent="0.2">
      <c r="A16" s="416" t="s">
        <v>1635</v>
      </c>
      <c r="B16" s="569">
        <v>20</v>
      </c>
      <c r="C16" s="34">
        <v>15</v>
      </c>
      <c r="D16" s="569">
        <v>51.6</v>
      </c>
      <c r="E16" s="34">
        <v>53.8</v>
      </c>
    </row>
    <row r="17" spans="1:5" ht="26.45" customHeight="1" x14ac:dyDescent="0.2">
      <c r="A17" s="416" t="s">
        <v>1636</v>
      </c>
      <c r="B17" s="569">
        <v>34.5</v>
      </c>
      <c r="C17" s="34">
        <v>30</v>
      </c>
      <c r="D17" s="569">
        <v>62.1</v>
      </c>
      <c r="E17" s="34">
        <v>65.3</v>
      </c>
    </row>
    <row r="18" spans="1:5" ht="26.45" customHeight="1" x14ac:dyDescent="0.2">
      <c r="A18" s="416" t="s">
        <v>1637</v>
      </c>
      <c r="B18" s="569">
        <v>34.6</v>
      </c>
      <c r="C18" s="34">
        <v>32.5</v>
      </c>
      <c r="D18" s="569">
        <v>58.4</v>
      </c>
      <c r="E18" s="34">
        <v>59.6</v>
      </c>
    </row>
    <row r="19" spans="1:5" ht="26.45" customHeight="1" x14ac:dyDescent="0.2">
      <c r="A19" s="416" t="s">
        <v>1638</v>
      </c>
      <c r="B19" s="569">
        <v>29</v>
      </c>
      <c r="C19" s="34">
        <v>39.340000000000003</v>
      </c>
      <c r="D19" s="569">
        <v>62</v>
      </c>
      <c r="E19" s="34">
        <v>61.9</v>
      </c>
    </row>
    <row r="20" spans="1:5" ht="26.45" customHeight="1" x14ac:dyDescent="0.2">
      <c r="A20" s="416" t="s">
        <v>1639</v>
      </c>
      <c r="B20" s="569">
        <v>23.4</v>
      </c>
      <c r="C20" s="34">
        <v>17.5</v>
      </c>
      <c r="D20" s="569">
        <v>59.9</v>
      </c>
      <c r="E20" s="34">
        <v>65.8</v>
      </c>
    </row>
    <row r="21" spans="1:5" ht="26.45" customHeight="1" x14ac:dyDescent="0.2">
      <c r="A21" s="416" t="s">
        <v>1640</v>
      </c>
      <c r="B21" s="569">
        <v>27.4</v>
      </c>
      <c r="C21" s="34">
        <v>20</v>
      </c>
      <c r="D21" s="569">
        <v>57.5</v>
      </c>
      <c r="E21" s="34">
        <v>58.2</v>
      </c>
    </row>
    <row r="22" spans="1:5" ht="26.45" customHeight="1" x14ac:dyDescent="0.2">
      <c r="A22" s="416" t="s">
        <v>1644</v>
      </c>
      <c r="B22" s="569">
        <v>13</v>
      </c>
      <c r="C22" s="34">
        <v>19.23</v>
      </c>
      <c r="D22" s="569">
        <v>57.7</v>
      </c>
      <c r="E22" s="34">
        <v>59</v>
      </c>
    </row>
    <row r="23" spans="1:5" ht="26.45" customHeight="1" x14ac:dyDescent="0.2">
      <c r="A23" s="416" t="s">
        <v>1641</v>
      </c>
      <c r="B23" s="569">
        <v>23.7</v>
      </c>
      <c r="C23" s="34">
        <v>19.23</v>
      </c>
      <c r="D23" s="569">
        <v>55.4</v>
      </c>
      <c r="E23" s="34">
        <v>60.4</v>
      </c>
    </row>
    <row r="24" spans="1:5" ht="26.45" customHeight="1" x14ac:dyDescent="0.2">
      <c r="A24" s="416" t="s">
        <v>1642</v>
      </c>
      <c r="B24" s="569">
        <v>21.5</v>
      </c>
      <c r="C24" s="34">
        <v>16.2</v>
      </c>
      <c r="D24" s="569">
        <v>57.3</v>
      </c>
      <c r="E24" s="34">
        <v>60</v>
      </c>
    </row>
    <row r="25" spans="1:5" ht="26.45" customHeight="1" x14ac:dyDescent="0.2">
      <c r="A25" s="416" t="s">
        <v>1534</v>
      </c>
      <c r="B25" s="569">
        <v>17.600000000000001</v>
      </c>
      <c r="C25" s="34">
        <v>14.04</v>
      </c>
      <c r="D25" s="569">
        <v>60.2</v>
      </c>
      <c r="E25" s="34">
        <v>58.9</v>
      </c>
    </row>
    <row r="26" spans="1:5" ht="26.45" customHeight="1" x14ac:dyDescent="0.2">
      <c r="A26" s="416" t="s">
        <v>1193</v>
      </c>
      <c r="B26" s="569">
        <v>20.7</v>
      </c>
      <c r="C26" s="34">
        <v>14.29</v>
      </c>
      <c r="D26" s="569">
        <v>52</v>
      </c>
      <c r="E26" s="34">
        <v>55.7</v>
      </c>
    </row>
    <row r="27" spans="1:5" ht="19.899999999999999" customHeight="1" x14ac:dyDescent="0.2">
      <c r="A27" s="39" t="s">
        <v>64</v>
      </c>
      <c r="B27" s="199">
        <v>17.100000000000001</v>
      </c>
      <c r="C27" s="199">
        <v>18.84</v>
      </c>
      <c r="D27" s="179">
        <v>59</v>
      </c>
      <c r="E27" s="179">
        <v>60</v>
      </c>
    </row>
    <row r="28" spans="1:5" ht="24" customHeight="1" x14ac:dyDescent="0.2">
      <c r="A28" s="39" t="s">
        <v>146</v>
      </c>
      <c r="B28" s="179">
        <v>18.3</v>
      </c>
      <c r="C28" s="179">
        <v>17.3</v>
      </c>
      <c r="D28" s="179">
        <v>58.8</v>
      </c>
      <c r="E28" s="179" t="s">
        <v>318</v>
      </c>
    </row>
    <row r="29" spans="1:5" ht="33.6" customHeight="1" x14ac:dyDescent="0.2">
      <c r="A29" s="1639" t="s">
        <v>1163</v>
      </c>
      <c r="B29" s="1639"/>
      <c r="C29" s="1639"/>
      <c r="D29" s="1639"/>
      <c r="E29" s="1639"/>
    </row>
    <row r="30" spans="1:5" ht="29.45" customHeight="1" x14ac:dyDescent="0.2">
      <c r="A30" s="1639" t="s">
        <v>1164</v>
      </c>
      <c r="B30" s="1639"/>
      <c r="C30" s="1639"/>
      <c r="D30" s="1639"/>
      <c r="E30" s="1639"/>
    </row>
  </sheetData>
  <mergeCells count="7">
    <mergeCell ref="A30:E30"/>
    <mergeCell ref="A1:E1"/>
    <mergeCell ref="A2:E2"/>
    <mergeCell ref="A3:A4"/>
    <mergeCell ref="B3:C3"/>
    <mergeCell ref="D3:E3"/>
    <mergeCell ref="A29:E29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3"/>
  <sheetViews>
    <sheetView topLeftCell="A13" zoomScaleNormal="100" workbookViewId="0">
      <selection sqref="A1:N1"/>
    </sheetView>
  </sheetViews>
  <sheetFormatPr defaultColWidth="9.140625" defaultRowHeight="12.75" x14ac:dyDescent="0.2"/>
  <cols>
    <col min="1" max="1" width="16.7109375" style="20" customWidth="1"/>
    <col min="2" max="3" width="6.7109375" style="20" customWidth="1"/>
    <col min="4" max="4" width="8.140625" style="20" customWidth="1"/>
    <col min="5" max="13" width="6.7109375" style="20" customWidth="1"/>
    <col min="14" max="14" width="6.7109375" style="617" customWidth="1"/>
    <col min="15" max="16384" width="9.140625" style="20"/>
  </cols>
  <sheetData>
    <row r="1" spans="1:14" ht="21" customHeight="1" x14ac:dyDescent="0.2">
      <c r="A1" s="1237" t="s">
        <v>1165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</row>
    <row r="2" spans="1:14" ht="21" customHeight="1" x14ac:dyDescent="0.2">
      <c r="A2" s="1237" t="s">
        <v>1849</v>
      </c>
      <c r="B2" s="1237"/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</row>
    <row r="3" spans="1:14" ht="38.450000000000003" customHeight="1" x14ac:dyDescent="0.2">
      <c r="A3" s="1641" t="s">
        <v>1166</v>
      </c>
      <c r="B3" s="1641"/>
      <c r="C3" s="1641"/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</row>
    <row r="4" spans="1:14" s="200" customFormat="1" ht="36" x14ac:dyDescent="0.2">
      <c r="A4" s="389" t="s">
        <v>891</v>
      </c>
      <c r="B4" s="400">
        <v>2012</v>
      </c>
      <c r="C4" s="400">
        <v>2013</v>
      </c>
      <c r="D4" s="400">
        <v>2014</v>
      </c>
      <c r="E4" s="400">
        <v>2015</v>
      </c>
      <c r="F4" s="400">
        <v>2016</v>
      </c>
      <c r="G4" s="400">
        <v>2017</v>
      </c>
      <c r="H4" s="400">
        <v>2018</v>
      </c>
      <c r="I4" s="400">
        <v>2019</v>
      </c>
      <c r="J4" s="400">
        <v>2020</v>
      </c>
      <c r="K4" s="160">
        <v>2021</v>
      </c>
      <c r="L4" s="160">
        <v>2022</v>
      </c>
      <c r="M4" s="160">
        <v>2023</v>
      </c>
      <c r="N4" s="160">
        <v>2024</v>
      </c>
    </row>
    <row r="5" spans="1:14" ht="30" customHeight="1" x14ac:dyDescent="0.2">
      <c r="A5" s="433" t="s">
        <v>569</v>
      </c>
      <c r="B5" s="478">
        <v>170.69097552199145</v>
      </c>
      <c r="C5" s="501">
        <v>158.21575775010001</v>
      </c>
      <c r="D5" s="478">
        <v>238.9</v>
      </c>
      <c r="E5" s="350">
        <v>187.29</v>
      </c>
      <c r="F5" s="350">
        <v>191.18</v>
      </c>
      <c r="G5" s="350">
        <v>216.47</v>
      </c>
      <c r="H5" s="258">
        <v>190.44</v>
      </c>
      <c r="I5" s="423">
        <v>194.28</v>
      </c>
      <c r="J5" s="202">
        <v>199.65</v>
      </c>
      <c r="K5" s="423">
        <v>201.52</v>
      </c>
      <c r="L5" s="502">
        <v>185</v>
      </c>
      <c r="M5" s="502">
        <v>201.5</v>
      </c>
      <c r="N5" s="502">
        <v>242.7</v>
      </c>
    </row>
    <row r="6" spans="1:14" ht="30" customHeight="1" x14ac:dyDescent="0.2">
      <c r="A6" s="433" t="s">
        <v>56</v>
      </c>
      <c r="B6" s="478">
        <v>140.75954956944139</v>
      </c>
      <c r="C6" s="503">
        <v>160.25862426260309</v>
      </c>
      <c r="D6" s="478">
        <v>187.5</v>
      </c>
      <c r="E6" s="350">
        <v>131.47</v>
      </c>
      <c r="F6" s="350">
        <v>114.89</v>
      </c>
      <c r="G6" s="350">
        <v>174.65</v>
      </c>
      <c r="H6" s="350">
        <v>154.53</v>
      </c>
      <c r="I6" s="423">
        <v>97.08</v>
      </c>
      <c r="J6" s="202">
        <v>150.85</v>
      </c>
      <c r="K6" s="423">
        <v>155.05000000000001</v>
      </c>
      <c r="L6" s="559">
        <v>137.9</v>
      </c>
      <c r="M6" s="559">
        <v>209.69</v>
      </c>
      <c r="N6" s="910">
        <v>221.9</v>
      </c>
    </row>
    <row r="7" spans="1:14" ht="38.450000000000003" customHeight="1" x14ac:dyDescent="0.2">
      <c r="A7" s="433" t="s">
        <v>1167</v>
      </c>
      <c r="B7" s="478">
        <v>169.75940993970613</v>
      </c>
      <c r="C7" s="503">
        <v>211.88167223535163</v>
      </c>
      <c r="D7" s="478">
        <v>112.8</v>
      </c>
      <c r="E7" s="350">
        <v>137.02000000000001</v>
      </c>
      <c r="F7" s="350">
        <v>283.13</v>
      </c>
      <c r="G7" s="350">
        <v>277.62</v>
      </c>
      <c r="H7" s="350">
        <v>222.35</v>
      </c>
      <c r="I7" s="423">
        <v>205.76</v>
      </c>
      <c r="J7" s="202">
        <v>238.2</v>
      </c>
      <c r="K7" s="344">
        <v>139.38</v>
      </c>
      <c r="L7" s="344">
        <v>155.5</v>
      </c>
      <c r="M7" s="344">
        <v>228.96</v>
      </c>
      <c r="N7" s="344">
        <v>147.5</v>
      </c>
    </row>
    <row r="8" spans="1:14" ht="30" customHeight="1" x14ac:dyDescent="0.2">
      <c r="A8" s="433" t="s">
        <v>1593</v>
      </c>
      <c r="B8" s="478">
        <v>79.065272775191076</v>
      </c>
      <c r="C8" s="503">
        <v>231.67017032047707</v>
      </c>
      <c r="D8" s="478">
        <v>207</v>
      </c>
      <c r="E8" s="350">
        <v>253.61</v>
      </c>
      <c r="F8" s="350">
        <v>193.42</v>
      </c>
      <c r="G8" s="350">
        <v>202.97</v>
      </c>
      <c r="H8" s="350">
        <v>202.05</v>
      </c>
      <c r="I8" s="423">
        <v>118.4</v>
      </c>
      <c r="J8" s="423" t="s">
        <v>318</v>
      </c>
      <c r="K8" s="423" t="s">
        <v>318</v>
      </c>
      <c r="L8" s="559" t="s">
        <v>318</v>
      </c>
      <c r="M8" s="559" t="s">
        <v>1767</v>
      </c>
      <c r="N8" s="910" t="s">
        <v>1767</v>
      </c>
    </row>
    <row r="9" spans="1:14" ht="90" x14ac:dyDescent="0.2">
      <c r="A9" s="383" t="s">
        <v>1567</v>
      </c>
      <c r="B9" s="806" t="s">
        <v>318</v>
      </c>
      <c r="C9" s="806" t="s">
        <v>318</v>
      </c>
      <c r="D9" s="806" t="s">
        <v>318</v>
      </c>
      <c r="E9" s="806" t="s">
        <v>318</v>
      </c>
      <c r="F9" s="806" t="s">
        <v>318</v>
      </c>
      <c r="G9" s="806" t="s">
        <v>318</v>
      </c>
      <c r="H9" s="806" t="s">
        <v>318</v>
      </c>
      <c r="I9" s="806" t="s">
        <v>318</v>
      </c>
      <c r="J9" s="202">
        <v>195.33</v>
      </c>
      <c r="K9" s="423">
        <v>200.46</v>
      </c>
      <c r="L9" s="559">
        <v>212.4</v>
      </c>
      <c r="M9" s="559">
        <v>195.81</v>
      </c>
      <c r="N9" s="910">
        <v>203.4</v>
      </c>
    </row>
    <row r="10" spans="1:14" ht="27" customHeight="1" x14ac:dyDescent="0.2">
      <c r="A10" s="433" t="s">
        <v>55</v>
      </c>
      <c r="B10" s="478">
        <v>110.599735987727</v>
      </c>
      <c r="C10" s="503">
        <v>144.29252670291575</v>
      </c>
      <c r="D10" s="478">
        <v>262.89999999999998</v>
      </c>
      <c r="E10" s="350">
        <v>235.85</v>
      </c>
      <c r="F10" s="350">
        <v>96.6</v>
      </c>
      <c r="G10" s="350">
        <v>172.81</v>
      </c>
      <c r="H10" s="350">
        <v>125.36</v>
      </c>
      <c r="I10" s="423">
        <v>160.75</v>
      </c>
      <c r="J10" s="202">
        <v>227.14</v>
      </c>
      <c r="K10" s="423">
        <v>168.88</v>
      </c>
      <c r="L10" s="559">
        <v>224.1</v>
      </c>
      <c r="M10" s="559">
        <v>206.58</v>
      </c>
      <c r="N10" s="910">
        <v>211</v>
      </c>
    </row>
    <row r="11" spans="1:14" ht="27" customHeight="1" x14ac:dyDescent="0.2">
      <c r="A11" s="433" t="s">
        <v>572</v>
      </c>
      <c r="B11" s="478">
        <v>131.13659664767172</v>
      </c>
      <c r="C11" s="503">
        <v>115.06376450282865</v>
      </c>
      <c r="D11" s="478">
        <v>240.8</v>
      </c>
      <c r="E11" s="350">
        <v>192.23</v>
      </c>
      <c r="F11" s="350">
        <v>235.67</v>
      </c>
      <c r="G11" s="350">
        <v>214.36</v>
      </c>
      <c r="H11" s="350">
        <v>164.76</v>
      </c>
      <c r="I11" s="423">
        <v>161.31</v>
      </c>
      <c r="J11" s="202">
        <v>166.8</v>
      </c>
      <c r="K11" s="423">
        <v>223.29</v>
      </c>
      <c r="L11" s="559">
        <v>197.6</v>
      </c>
      <c r="M11" s="559">
        <v>235.66</v>
      </c>
      <c r="N11" s="910">
        <v>226.1</v>
      </c>
    </row>
    <row r="12" spans="1:14" ht="27" customHeight="1" x14ac:dyDescent="0.2">
      <c r="A12" s="433" t="s">
        <v>1632</v>
      </c>
      <c r="B12" s="478">
        <v>111.68504816417702</v>
      </c>
      <c r="C12" s="503">
        <v>111.40264727869717</v>
      </c>
      <c r="D12" s="478">
        <v>208.6</v>
      </c>
      <c r="E12" s="350">
        <v>163.07</v>
      </c>
      <c r="F12" s="350">
        <v>102.69</v>
      </c>
      <c r="G12" s="350">
        <v>153.9</v>
      </c>
      <c r="H12" s="350">
        <v>187.98</v>
      </c>
      <c r="I12" s="423">
        <v>182.66</v>
      </c>
      <c r="J12" s="202">
        <v>174.47</v>
      </c>
      <c r="K12" s="423">
        <v>149.33000000000001</v>
      </c>
      <c r="L12" s="559">
        <v>173.1</v>
      </c>
      <c r="M12" s="559">
        <v>176.18</v>
      </c>
      <c r="N12" s="910">
        <v>206.2</v>
      </c>
    </row>
    <row r="13" spans="1:14" ht="27" customHeight="1" x14ac:dyDescent="0.2">
      <c r="A13" s="433" t="s">
        <v>1633</v>
      </c>
      <c r="B13" s="478">
        <v>130.68391247528734</v>
      </c>
      <c r="C13" s="503">
        <v>159.03630765066151</v>
      </c>
      <c r="D13" s="478">
        <v>193.4</v>
      </c>
      <c r="E13" s="350">
        <v>219.08</v>
      </c>
      <c r="F13" s="350">
        <v>185.07</v>
      </c>
      <c r="G13" s="350">
        <v>201.75</v>
      </c>
      <c r="H13" s="350">
        <v>212.32</v>
      </c>
      <c r="I13" s="423">
        <v>240.13</v>
      </c>
      <c r="J13" s="202">
        <v>198.9</v>
      </c>
      <c r="K13" s="423">
        <v>185.13</v>
      </c>
      <c r="L13" s="559">
        <v>194.7</v>
      </c>
      <c r="M13" s="559">
        <v>157.22999999999999</v>
      </c>
      <c r="N13" s="910">
        <v>207.4</v>
      </c>
    </row>
    <row r="14" spans="1:14" ht="27" customHeight="1" x14ac:dyDescent="0.2">
      <c r="A14" s="433" t="s">
        <v>1634</v>
      </c>
      <c r="B14" s="478">
        <v>146.14203525907837</v>
      </c>
      <c r="C14" s="503">
        <v>114.23879478071507</v>
      </c>
      <c r="D14" s="478">
        <v>209</v>
      </c>
      <c r="E14" s="350">
        <v>120.82</v>
      </c>
      <c r="F14" s="350">
        <v>184.93</v>
      </c>
      <c r="G14" s="350">
        <v>153.77000000000001</v>
      </c>
      <c r="H14" s="350">
        <v>149.33000000000001</v>
      </c>
      <c r="I14" s="423">
        <v>128.22</v>
      </c>
      <c r="J14" s="202">
        <v>185.07</v>
      </c>
      <c r="K14" s="423">
        <v>172.65</v>
      </c>
      <c r="L14" s="559">
        <v>160.1</v>
      </c>
      <c r="M14" s="559">
        <v>134.06</v>
      </c>
      <c r="N14" s="910">
        <v>170.3</v>
      </c>
    </row>
    <row r="15" spans="1:14" ht="27" customHeight="1" x14ac:dyDescent="0.2">
      <c r="A15" s="433" t="s">
        <v>57</v>
      </c>
      <c r="B15" s="478">
        <v>178.75723700008004</v>
      </c>
      <c r="C15" s="503">
        <v>143.71639963804759</v>
      </c>
      <c r="D15" s="478">
        <v>186.1</v>
      </c>
      <c r="E15" s="350">
        <v>218.16</v>
      </c>
      <c r="F15" s="350">
        <v>237.3</v>
      </c>
      <c r="G15" s="350">
        <v>149.13</v>
      </c>
      <c r="H15" s="350">
        <v>141.37</v>
      </c>
      <c r="I15" s="423">
        <v>165.4</v>
      </c>
      <c r="J15" s="202">
        <v>154.5</v>
      </c>
      <c r="K15" s="423">
        <v>215.22</v>
      </c>
      <c r="L15" s="559">
        <v>175</v>
      </c>
      <c r="M15" s="559">
        <v>183.84</v>
      </c>
      <c r="N15" s="910">
        <v>192.1</v>
      </c>
    </row>
    <row r="16" spans="1:14" ht="27" customHeight="1" x14ac:dyDescent="0.2">
      <c r="A16" s="433" t="s">
        <v>1635</v>
      </c>
      <c r="B16" s="478">
        <v>166.86752572541022</v>
      </c>
      <c r="C16" s="503">
        <v>146.06314187904147</v>
      </c>
      <c r="D16" s="478">
        <v>213.9</v>
      </c>
      <c r="E16" s="350">
        <v>116.16</v>
      </c>
      <c r="F16" s="350">
        <v>124.86</v>
      </c>
      <c r="G16" s="350">
        <v>105.31</v>
      </c>
      <c r="H16" s="350">
        <v>171.5</v>
      </c>
      <c r="I16" s="423">
        <v>143.47999999999999</v>
      </c>
      <c r="J16" s="202">
        <v>177.9</v>
      </c>
      <c r="K16" s="423">
        <v>207.27</v>
      </c>
      <c r="L16" s="559">
        <v>187.1</v>
      </c>
      <c r="M16" s="559">
        <v>206.62</v>
      </c>
      <c r="N16" s="910">
        <v>245</v>
      </c>
    </row>
    <row r="17" spans="1:14" ht="27" customHeight="1" x14ac:dyDescent="0.2">
      <c r="A17" s="433" t="s">
        <v>1636</v>
      </c>
      <c r="B17" s="478">
        <v>233.86342376052386</v>
      </c>
      <c r="C17" s="503">
        <v>127.77511579619869</v>
      </c>
      <c r="D17" s="478">
        <v>265.10000000000002</v>
      </c>
      <c r="E17" s="350">
        <v>194.94</v>
      </c>
      <c r="F17" s="350">
        <v>245.02</v>
      </c>
      <c r="G17" s="350">
        <v>206.66</v>
      </c>
      <c r="H17" s="350">
        <v>176.45</v>
      </c>
      <c r="I17" s="423">
        <v>170.68</v>
      </c>
      <c r="J17" s="202">
        <v>189.1</v>
      </c>
      <c r="K17" s="423">
        <v>243.52</v>
      </c>
      <c r="L17" s="559">
        <v>237.2</v>
      </c>
      <c r="M17" s="559">
        <v>190.63</v>
      </c>
      <c r="N17" s="910">
        <v>249.5</v>
      </c>
    </row>
    <row r="18" spans="1:14" ht="27" customHeight="1" x14ac:dyDescent="0.2">
      <c r="A18" s="433" t="s">
        <v>1637</v>
      </c>
      <c r="B18" s="478">
        <v>204.41741038041582</v>
      </c>
      <c r="C18" s="503">
        <v>213.18373071528751</v>
      </c>
      <c r="D18" s="478">
        <v>256.89999999999998</v>
      </c>
      <c r="E18" s="350">
        <v>174.35</v>
      </c>
      <c r="F18" s="350">
        <v>250.12</v>
      </c>
      <c r="G18" s="350">
        <v>184.63</v>
      </c>
      <c r="H18" s="350">
        <v>154.80000000000001</v>
      </c>
      <c r="I18" s="423">
        <v>216.4</v>
      </c>
      <c r="J18" s="202">
        <v>212.6</v>
      </c>
      <c r="K18" s="423">
        <v>290.73</v>
      </c>
      <c r="L18" s="559">
        <v>249.9</v>
      </c>
      <c r="M18" s="559">
        <v>330.33</v>
      </c>
      <c r="N18" s="910">
        <v>412.7</v>
      </c>
    </row>
    <row r="19" spans="1:14" ht="27" customHeight="1" x14ac:dyDescent="0.2">
      <c r="A19" s="433" t="s">
        <v>1638</v>
      </c>
      <c r="B19" s="478">
        <v>180.5840961454636</v>
      </c>
      <c r="C19" s="503">
        <v>139.81320955203847</v>
      </c>
      <c r="D19" s="478">
        <v>215.8</v>
      </c>
      <c r="E19" s="350">
        <v>205.08</v>
      </c>
      <c r="F19" s="350">
        <v>181.31</v>
      </c>
      <c r="G19" s="350">
        <v>164.07</v>
      </c>
      <c r="H19" s="350">
        <v>219.59</v>
      </c>
      <c r="I19" s="423">
        <v>215.68</v>
      </c>
      <c r="J19" s="202">
        <v>142.31</v>
      </c>
      <c r="K19" s="423">
        <v>231.78</v>
      </c>
      <c r="L19" s="559">
        <v>218.1</v>
      </c>
      <c r="M19" s="559">
        <v>373.17</v>
      </c>
      <c r="N19" s="910">
        <v>206.3</v>
      </c>
    </row>
    <row r="20" spans="1:14" ht="27" customHeight="1" x14ac:dyDescent="0.2">
      <c r="A20" s="433" t="s">
        <v>1639</v>
      </c>
      <c r="B20" s="478">
        <v>184.01682439537331</v>
      </c>
      <c r="C20" s="503">
        <v>130.11515190943985</v>
      </c>
      <c r="D20" s="478">
        <v>210.7</v>
      </c>
      <c r="E20" s="350">
        <v>146.30000000000001</v>
      </c>
      <c r="F20" s="350">
        <v>91.81</v>
      </c>
      <c r="G20" s="350">
        <v>151.1</v>
      </c>
      <c r="H20" s="350">
        <v>125.32</v>
      </c>
      <c r="I20" s="423">
        <v>135.18</v>
      </c>
      <c r="J20" s="202">
        <v>128.35</v>
      </c>
      <c r="K20" s="423">
        <v>152.35</v>
      </c>
      <c r="L20" s="559">
        <v>254.7</v>
      </c>
      <c r="M20" s="559">
        <v>126.25</v>
      </c>
      <c r="N20" s="910">
        <v>239</v>
      </c>
    </row>
    <row r="21" spans="1:14" ht="27" customHeight="1" x14ac:dyDescent="0.2">
      <c r="A21" s="433" t="s">
        <v>1640</v>
      </c>
      <c r="B21" s="478">
        <v>181.88432157148054</v>
      </c>
      <c r="C21" s="503">
        <v>212.47085903148701</v>
      </c>
      <c r="D21" s="478">
        <v>210.7</v>
      </c>
      <c r="E21" s="350">
        <v>155.47</v>
      </c>
      <c r="F21" s="350">
        <v>167.48</v>
      </c>
      <c r="G21" s="350">
        <v>206.45</v>
      </c>
      <c r="H21" s="350">
        <v>240.6</v>
      </c>
      <c r="I21" s="423">
        <v>159.65</v>
      </c>
      <c r="J21" s="202">
        <v>138.07</v>
      </c>
      <c r="K21" s="423">
        <v>182.53</v>
      </c>
      <c r="L21" s="559">
        <v>204.9</v>
      </c>
      <c r="M21" s="559">
        <v>221.61</v>
      </c>
      <c r="N21" s="910">
        <v>205.8</v>
      </c>
    </row>
    <row r="22" spans="1:14" ht="27" customHeight="1" x14ac:dyDescent="0.2">
      <c r="A22" s="433" t="s">
        <v>1644</v>
      </c>
      <c r="B22" s="478">
        <v>154.83870967741936</v>
      </c>
      <c r="C22" s="503">
        <v>151.17551999165929</v>
      </c>
      <c r="D22" s="478">
        <v>175.6</v>
      </c>
      <c r="E22" s="350">
        <v>217.97</v>
      </c>
      <c r="F22" s="350">
        <v>245.41</v>
      </c>
      <c r="G22" s="350">
        <v>225.37</v>
      </c>
      <c r="H22" s="350">
        <v>205.66</v>
      </c>
      <c r="I22" s="423">
        <v>203</v>
      </c>
      <c r="J22" s="202">
        <v>236.97</v>
      </c>
      <c r="K22" s="423">
        <v>227.38</v>
      </c>
      <c r="L22" s="559">
        <v>93</v>
      </c>
      <c r="M22" s="559">
        <v>203.33</v>
      </c>
      <c r="N22" s="910">
        <v>182.9</v>
      </c>
    </row>
    <row r="23" spans="1:14" ht="27" customHeight="1" x14ac:dyDescent="0.2">
      <c r="A23" s="433" t="s">
        <v>1641</v>
      </c>
      <c r="B23" s="478">
        <v>148.41767606645283</v>
      </c>
      <c r="C23" s="503">
        <v>140.93062811323048</v>
      </c>
      <c r="D23" s="478">
        <v>131.9</v>
      </c>
      <c r="E23" s="350">
        <v>174.1</v>
      </c>
      <c r="F23" s="350">
        <v>152.04</v>
      </c>
      <c r="G23" s="350">
        <v>149.41999999999999</v>
      </c>
      <c r="H23" s="350">
        <v>208.51</v>
      </c>
      <c r="I23" s="423">
        <v>179.01</v>
      </c>
      <c r="J23" s="202">
        <v>163.93</v>
      </c>
      <c r="K23" s="423">
        <v>186.72</v>
      </c>
      <c r="L23" s="559">
        <v>184.5</v>
      </c>
      <c r="M23" s="559">
        <v>253.73</v>
      </c>
      <c r="N23" s="910">
        <v>244</v>
      </c>
    </row>
    <row r="24" spans="1:14" ht="27" customHeight="1" x14ac:dyDescent="0.2">
      <c r="A24" s="433" t="s">
        <v>1642</v>
      </c>
      <c r="B24" s="478">
        <v>180.48770917936946</v>
      </c>
      <c r="C24" s="503">
        <v>175.55896359673903</v>
      </c>
      <c r="D24" s="478">
        <v>182.9</v>
      </c>
      <c r="E24" s="350">
        <v>148.33000000000001</v>
      </c>
      <c r="F24" s="350">
        <v>150.32</v>
      </c>
      <c r="G24" s="350">
        <v>107.97</v>
      </c>
      <c r="H24" s="350">
        <v>135.06</v>
      </c>
      <c r="I24" s="423">
        <v>159.80000000000001</v>
      </c>
      <c r="J24" s="202">
        <v>155.63</v>
      </c>
      <c r="K24" s="423">
        <v>184.21</v>
      </c>
      <c r="L24" s="559">
        <v>227.8</v>
      </c>
      <c r="M24" s="559">
        <v>180.93</v>
      </c>
      <c r="N24" s="910">
        <v>178.8</v>
      </c>
    </row>
    <row r="25" spans="1:14" ht="42.6" customHeight="1" x14ac:dyDescent="0.2">
      <c r="A25" s="433" t="s">
        <v>1699</v>
      </c>
      <c r="B25" s="478">
        <v>397.9</v>
      </c>
      <c r="C25" s="503">
        <v>156.22999999999999</v>
      </c>
      <c r="D25" s="478">
        <v>269</v>
      </c>
      <c r="E25" s="350">
        <v>98.19</v>
      </c>
      <c r="F25" s="350">
        <v>244.8</v>
      </c>
      <c r="G25" s="350">
        <v>158.6</v>
      </c>
      <c r="H25" s="350">
        <v>141.6</v>
      </c>
      <c r="I25" s="423">
        <v>171.5</v>
      </c>
      <c r="J25" s="423" t="s">
        <v>318</v>
      </c>
      <c r="K25" s="423" t="s">
        <v>318</v>
      </c>
      <c r="L25" s="559" t="s">
        <v>318</v>
      </c>
      <c r="M25" s="559" t="s">
        <v>1767</v>
      </c>
      <c r="N25" s="910" t="s">
        <v>1767</v>
      </c>
    </row>
    <row r="26" spans="1:14" ht="34.15" customHeight="1" x14ac:dyDescent="0.2">
      <c r="A26" s="98" t="s">
        <v>64</v>
      </c>
      <c r="B26" s="504">
        <v>165.71679643766979</v>
      </c>
      <c r="C26" s="504">
        <v>153.29258392377918</v>
      </c>
      <c r="D26" s="505">
        <v>222.2</v>
      </c>
      <c r="E26" s="353">
        <v>175.5</v>
      </c>
      <c r="F26" s="353">
        <v>183.42</v>
      </c>
      <c r="G26" s="353">
        <v>193.45</v>
      </c>
      <c r="H26" s="353">
        <v>177.58</v>
      </c>
      <c r="I26" s="99">
        <v>178.09</v>
      </c>
      <c r="J26" s="195">
        <v>185.28</v>
      </c>
      <c r="K26" s="99">
        <v>190.1</v>
      </c>
      <c r="L26" s="99">
        <v>183.1</v>
      </c>
      <c r="M26" s="99">
        <v>194.66</v>
      </c>
      <c r="N26" s="857">
        <v>224</v>
      </c>
    </row>
    <row r="27" spans="1:14" ht="27" customHeight="1" x14ac:dyDescent="0.2">
      <c r="A27" s="103" t="s">
        <v>1072</v>
      </c>
      <c r="B27" s="506">
        <v>201</v>
      </c>
      <c r="C27" s="506">
        <v>203.3</v>
      </c>
      <c r="D27" s="506">
        <v>202.2</v>
      </c>
      <c r="E27" s="506">
        <v>205.1</v>
      </c>
      <c r="F27" s="506">
        <v>201.6</v>
      </c>
      <c r="G27" s="506">
        <v>197.9</v>
      </c>
      <c r="H27" s="506">
        <v>196.6</v>
      </c>
      <c r="I27" s="259">
        <v>198.6</v>
      </c>
      <c r="J27" s="259">
        <v>183.86</v>
      </c>
      <c r="K27" s="100">
        <v>191.3</v>
      </c>
      <c r="L27" s="100">
        <v>188.8</v>
      </c>
      <c r="M27" s="100">
        <v>194.3</v>
      </c>
      <c r="N27" s="910" t="s">
        <v>1895</v>
      </c>
    </row>
    <row r="28" spans="1:14" x14ac:dyDescent="0.2">
      <c r="A28" s="20" t="s">
        <v>1594</v>
      </c>
      <c r="B28" s="480"/>
      <c r="C28" s="480"/>
      <c r="D28" s="480"/>
      <c r="E28" s="480"/>
      <c r="F28" s="480"/>
      <c r="G28" s="480"/>
      <c r="H28" s="480"/>
      <c r="I28" s="480"/>
      <c r="J28" s="480"/>
    </row>
    <row r="29" spans="1:14" x14ac:dyDescent="0.2">
      <c r="B29" s="480"/>
      <c r="C29" s="480"/>
      <c r="D29" s="480"/>
      <c r="E29" s="480"/>
      <c r="F29" s="480"/>
      <c r="G29" s="480"/>
      <c r="H29" s="480"/>
      <c r="I29" s="480"/>
      <c r="J29" s="480"/>
    </row>
    <row r="30" spans="1:14" x14ac:dyDescent="0.2">
      <c r="B30" s="480"/>
      <c r="C30" s="480"/>
      <c r="D30" s="480"/>
      <c r="E30" s="480"/>
      <c r="F30" s="480"/>
      <c r="G30" s="480"/>
      <c r="H30" s="480"/>
      <c r="I30" s="480"/>
      <c r="J30" s="480"/>
    </row>
    <row r="31" spans="1:14" x14ac:dyDescent="0.2">
      <c r="B31" s="480"/>
      <c r="C31" s="480"/>
      <c r="D31" s="480"/>
      <c r="E31" s="480"/>
      <c r="F31" s="480"/>
      <c r="G31" s="480"/>
      <c r="H31" s="480"/>
      <c r="I31" s="480"/>
      <c r="J31" s="480"/>
    </row>
    <row r="32" spans="1:14" x14ac:dyDescent="0.2">
      <c r="B32" s="480"/>
      <c r="C32" s="480"/>
      <c r="D32" s="480"/>
      <c r="E32" s="480"/>
      <c r="F32" s="480"/>
      <c r="G32" s="480"/>
      <c r="H32" s="480"/>
      <c r="I32" s="480"/>
      <c r="J32" s="480"/>
    </row>
    <row r="33" spans="2:10" x14ac:dyDescent="0.2">
      <c r="B33" s="480"/>
      <c r="C33" s="480"/>
      <c r="D33" s="480"/>
      <c r="E33" s="480"/>
      <c r="F33" s="480"/>
      <c r="G33" s="480"/>
      <c r="H33" s="480"/>
      <c r="I33" s="480"/>
      <c r="J33" s="480"/>
    </row>
  </sheetData>
  <mergeCells count="3">
    <mergeCell ref="A1:N1"/>
    <mergeCell ref="A2:N2"/>
    <mergeCell ref="A3:N3"/>
  </mergeCells>
  <printOptions horizontalCentered="1"/>
  <pageMargins left="0.59055118110236227" right="0.59055118110236227" top="0.39370078740157483" bottom="0.78740157480314965" header="0" footer="0"/>
  <pageSetup paperSize="9" scale="94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30"/>
  <sheetViews>
    <sheetView zoomScaleNormal="100" workbookViewId="0">
      <selection activeCell="G14" sqref="G14"/>
    </sheetView>
  </sheetViews>
  <sheetFormatPr defaultColWidth="9.140625" defaultRowHeight="15.75" x14ac:dyDescent="0.25"/>
  <cols>
    <col min="1" max="1" width="68" style="244" customWidth="1"/>
    <col min="2" max="3" width="10.7109375" style="239" customWidth="1"/>
    <col min="4" max="16384" width="9.140625" style="239"/>
  </cols>
  <sheetData>
    <row r="1" spans="1:3" ht="26.45" customHeight="1" x14ac:dyDescent="0.25">
      <c r="A1" s="1642" t="s">
        <v>1168</v>
      </c>
      <c r="B1" s="1642"/>
      <c r="C1" s="1642"/>
    </row>
    <row r="2" spans="1:3" ht="9.6" customHeight="1" x14ac:dyDescent="0.25">
      <c r="A2" s="246"/>
    </row>
    <row r="3" spans="1:3" ht="25.9" customHeight="1" x14ac:dyDescent="0.25">
      <c r="A3" s="425" t="s">
        <v>812</v>
      </c>
      <c r="B3" s="427">
        <v>2023</v>
      </c>
      <c r="C3" s="427">
        <v>2024</v>
      </c>
    </row>
    <row r="4" spans="1:3" ht="25.9" customHeight="1" x14ac:dyDescent="0.25">
      <c r="A4" s="247" t="s">
        <v>1169</v>
      </c>
      <c r="B4" s="240">
        <v>52.25</v>
      </c>
      <c r="C4" s="240">
        <v>51</v>
      </c>
    </row>
    <row r="5" spans="1:3" ht="25.9" customHeight="1" x14ac:dyDescent="0.25">
      <c r="A5" s="247" t="s">
        <v>1170</v>
      </c>
      <c r="B5" s="197">
        <v>49.5</v>
      </c>
      <c r="C5" s="197">
        <v>49.25</v>
      </c>
    </row>
    <row r="6" spans="1:3" ht="25.9" customHeight="1" x14ac:dyDescent="0.25">
      <c r="A6" s="247" t="s">
        <v>1171</v>
      </c>
      <c r="B6" s="197">
        <v>39</v>
      </c>
      <c r="C6" s="197">
        <v>40</v>
      </c>
    </row>
    <row r="7" spans="1:3" ht="25.9" customHeight="1" x14ac:dyDescent="0.25">
      <c r="A7" s="247" t="s">
        <v>1083</v>
      </c>
      <c r="B7" s="197">
        <v>0.38</v>
      </c>
      <c r="C7" s="197">
        <v>0.39</v>
      </c>
    </row>
    <row r="8" spans="1:3" ht="25.9" customHeight="1" x14ac:dyDescent="0.25">
      <c r="A8" s="431" t="s">
        <v>1172</v>
      </c>
      <c r="B8" s="197">
        <v>328</v>
      </c>
      <c r="C8" s="197">
        <v>328</v>
      </c>
    </row>
    <row r="9" spans="1:3" ht="25.9" customHeight="1" x14ac:dyDescent="0.25">
      <c r="A9" s="425" t="s">
        <v>1085</v>
      </c>
      <c r="B9" s="197">
        <v>305</v>
      </c>
      <c r="C9" s="197">
        <v>305</v>
      </c>
    </row>
    <row r="10" spans="1:3" ht="25.9" customHeight="1" x14ac:dyDescent="0.25">
      <c r="A10" s="425" t="s">
        <v>1086</v>
      </c>
      <c r="B10" s="197">
        <v>23</v>
      </c>
      <c r="C10" s="197">
        <v>23</v>
      </c>
    </row>
    <row r="11" spans="1:3" ht="25.9" customHeight="1" x14ac:dyDescent="0.25">
      <c r="A11" s="431" t="s">
        <v>826</v>
      </c>
      <c r="B11" s="113">
        <v>23.9</v>
      </c>
      <c r="C11" s="113">
        <v>24.3</v>
      </c>
    </row>
    <row r="12" spans="1:3" ht="25.9" customHeight="1" x14ac:dyDescent="0.25">
      <c r="A12" s="247" t="s">
        <v>1088</v>
      </c>
      <c r="B12" s="197">
        <v>129.9</v>
      </c>
      <c r="C12" s="197">
        <v>142.9</v>
      </c>
    </row>
    <row r="13" spans="1:3" ht="25.9" customHeight="1" x14ac:dyDescent="0.25">
      <c r="A13" s="431" t="s">
        <v>844</v>
      </c>
      <c r="B13" s="197">
        <v>295.10000000000002</v>
      </c>
      <c r="C13" s="197">
        <v>267.10000000000002</v>
      </c>
    </row>
    <row r="14" spans="1:3" s="243" customFormat="1" ht="25.9" customHeight="1" x14ac:dyDescent="0.2">
      <c r="A14" s="260" t="s">
        <v>1173</v>
      </c>
      <c r="B14" s="241">
        <v>7.0000000000000007E-2</v>
      </c>
      <c r="C14" s="241">
        <v>0.06</v>
      </c>
    </row>
    <row r="15" spans="1:3" s="243" customFormat="1" ht="25.9" customHeight="1" x14ac:dyDescent="0.2">
      <c r="A15" s="247" t="s">
        <v>1174</v>
      </c>
      <c r="B15" s="241">
        <v>74355</v>
      </c>
      <c r="C15" s="241">
        <v>65706</v>
      </c>
    </row>
    <row r="16" spans="1:3" s="20" customFormat="1" ht="31.9" customHeight="1" x14ac:dyDescent="0.2">
      <c r="A16" s="1643" t="s">
        <v>1175</v>
      </c>
      <c r="B16" s="1643"/>
      <c r="C16" s="1643"/>
    </row>
    <row r="17" spans="1:3" s="20" customFormat="1" ht="27" customHeight="1" x14ac:dyDescent="0.2">
      <c r="A17" s="419" t="s">
        <v>812</v>
      </c>
      <c r="B17" s="895">
        <v>2023</v>
      </c>
      <c r="C17" s="397">
        <v>2024</v>
      </c>
    </row>
    <row r="18" spans="1:3" s="20" customFormat="1" ht="33" customHeight="1" x14ac:dyDescent="0.2">
      <c r="A18" s="39" t="s">
        <v>1176</v>
      </c>
      <c r="B18" s="895">
        <v>774257</v>
      </c>
      <c r="C18" s="552">
        <v>777505</v>
      </c>
    </row>
    <row r="19" spans="1:3" s="20" customFormat="1" ht="25.9" customHeight="1" x14ac:dyDescent="0.2">
      <c r="A19" s="422" t="s">
        <v>1177</v>
      </c>
      <c r="B19" s="906">
        <v>203995</v>
      </c>
      <c r="C19" s="584">
        <v>201345</v>
      </c>
    </row>
    <row r="20" spans="1:3" s="20" customFormat="1" ht="25.9" customHeight="1" x14ac:dyDescent="0.2">
      <c r="A20" s="422" t="s">
        <v>1178</v>
      </c>
      <c r="B20" s="906">
        <v>168699</v>
      </c>
      <c r="C20" s="584">
        <v>164811</v>
      </c>
    </row>
    <row r="21" spans="1:3" s="20" customFormat="1" ht="25.9" customHeight="1" x14ac:dyDescent="0.2">
      <c r="A21" s="422" t="s">
        <v>1179</v>
      </c>
      <c r="B21" s="906">
        <v>35296</v>
      </c>
      <c r="C21" s="584">
        <v>36534</v>
      </c>
    </row>
    <row r="22" spans="1:3" s="20" customFormat="1" ht="25.9" customHeight="1" x14ac:dyDescent="0.2">
      <c r="A22" s="422" t="s">
        <v>1180</v>
      </c>
      <c r="B22" s="427">
        <v>570753</v>
      </c>
      <c r="C22" s="427">
        <v>576129</v>
      </c>
    </row>
    <row r="23" spans="1:3" s="20" customFormat="1" ht="25.9" customHeight="1" x14ac:dyDescent="0.2">
      <c r="A23" s="422" t="s">
        <v>1181</v>
      </c>
      <c r="B23" s="427">
        <v>203395</v>
      </c>
      <c r="C23" s="427">
        <v>201221</v>
      </c>
    </row>
    <row r="24" spans="1:3" s="20" customFormat="1" ht="25.9" customHeight="1" x14ac:dyDescent="0.2">
      <c r="A24" s="422" t="s">
        <v>1182</v>
      </c>
      <c r="B24" s="197">
        <v>34696</v>
      </c>
      <c r="C24" s="197">
        <v>36410</v>
      </c>
    </row>
    <row r="25" spans="1:3" s="20" customFormat="1" ht="25.9" customHeight="1" x14ac:dyDescent="0.2">
      <c r="A25" s="420" t="s">
        <v>1183</v>
      </c>
      <c r="B25" s="427">
        <v>109</v>
      </c>
      <c r="C25" s="427">
        <v>155</v>
      </c>
    </row>
    <row r="26" spans="1:3" s="20" customFormat="1" ht="25.9" customHeight="1" x14ac:dyDescent="0.2">
      <c r="A26" s="422" t="s">
        <v>1184</v>
      </c>
      <c r="B26" s="197">
        <v>109</v>
      </c>
      <c r="C26" s="197">
        <v>155</v>
      </c>
    </row>
    <row r="27" spans="1:3" s="20" customFormat="1" ht="25.9" customHeight="1" x14ac:dyDescent="0.2">
      <c r="A27" s="422" t="s">
        <v>1185</v>
      </c>
      <c r="B27" s="197">
        <v>0</v>
      </c>
      <c r="C27" s="197">
        <v>0</v>
      </c>
    </row>
    <row r="28" spans="1:3" s="20" customFormat="1" ht="21" customHeight="1" x14ac:dyDescent="0.2"/>
    <row r="29" spans="1:3" s="20" customFormat="1" ht="26.25" customHeight="1" x14ac:dyDescent="0.2">
      <c r="A29" s="419" t="s">
        <v>812</v>
      </c>
      <c r="B29" s="895">
        <v>2023</v>
      </c>
      <c r="C29" s="397">
        <v>2024</v>
      </c>
    </row>
    <row r="30" spans="1:3" s="20" customFormat="1" ht="34.9" customHeight="1" x14ac:dyDescent="0.2">
      <c r="A30" s="431" t="s">
        <v>1186</v>
      </c>
      <c r="B30" s="197">
        <v>75.599999999999994</v>
      </c>
      <c r="C30" s="197">
        <v>84.4</v>
      </c>
    </row>
  </sheetData>
  <mergeCells count="2">
    <mergeCell ref="A1:C1"/>
    <mergeCell ref="A16:C16"/>
  </mergeCells>
  <printOptions horizontalCentered="1"/>
  <pageMargins left="0.59055118110236227" right="0" top="0.39370078740157483" bottom="0.78740157480314965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12"/>
  <sheetViews>
    <sheetView topLeftCell="A2" zoomScaleNormal="100" workbookViewId="0">
      <selection activeCell="B7" sqref="B7"/>
    </sheetView>
  </sheetViews>
  <sheetFormatPr defaultColWidth="9.140625" defaultRowHeight="15.75" x14ac:dyDescent="0.25"/>
  <cols>
    <col min="1" max="1" width="5.5703125" style="356" customWidth="1"/>
    <col min="2" max="2" width="60.7109375" style="40" customWidth="1"/>
    <col min="3" max="4" width="9" style="40" customWidth="1"/>
    <col min="5" max="16384" width="9.140625" style="40"/>
  </cols>
  <sheetData>
    <row r="1" spans="1:4" ht="19.149999999999999" customHeight="1" x14ac:dyDescent="0.2">
      <c r="A1" s="1237" t="s">
        <v>136</v>
      </c>
      <c r="B1" s="1237"/>
      <c r="C1" s="1237"/>
      <c r="D1" s="1237"/>
    </row>
    <row r="2" spans="1:4" ht="30.6" customHeight="1" x14ac:dyDescent="0.2">
      <c r="A2" s="1237" t="s">
        <v>1877</v>
      </c>
      <c r="B2" s="1237"/>
      <c r="C2" s="1237"/>
      <c r="D2" s="1237"/>
    </row>
    <row r="3" spans="1:4" ht="37.15" customHeight="1" x14ac:dyDescent="0.2">
      <c r="A3" s="1237" t="s">
        <v>137</v>
      </c>
      <c r="B3" s="1237"/>
      <c r="C3" s="1237"/>
      <c r="D3" s="1237"/>
    </row>
    <row r="4" spans="1:4" ht="13.5" customHeight="1" x14ac:dyDescent="0.25">
      <c r="B4" s="399"/>
      <c r="C4" s="399"/>
      <c r="D4" s="399"/>
    </row>
    <row r="5" spans="1:4" ht="36.6" customHeight="1" x14ac:dyDescent="0.25">
      <c r="A5" s="41"/>
      <c r="B5" s="393" t="s">
        <v>138</v>
      </c>
      <c r="C5" s="529">
        <v>2023</v>
      </c>
      <c r="D5" s="393">
        <v>2024</v>
      </c>
    </row>
    <row r="6" spans="1:4" ht="49.15" customHeight="1" x14ac:dyDescent="0.2">
      <c r="A6" s="1238">
        <v>1</v>
      </c>
      <c r="B6" s="416" t="s">
        <v>139</v>
      </c>
      <c r="C6" s="197">
        <v>1033129</v>
      </c>
      <c r="D6" s="197">
        <v>1033409</v>
      </c>
    </row>
    <row r="7" spans="1:4" ht="49.15" customHeight="1" x14ac:dyDescent="0.2">
      <c r="A7" s="1239"/>
      <c r="B7" s="416" t="s">
        <v>140</v>
      </c>
      <c r="C7" s="1192">
        <v>791080</v>
      </c>
      <c r="D7" s="1192">
        <v>790239</v>
      </c>
    </row>
    <row r="8" spans="1:4" ht="49.15" customHeight="1" x14ac:dyDescent="0.2">
      <c r="A8" s="1240"/>
      <c r="B8" s="416" t="s">
        <v>141</v>
      </c>
      <c r="C8" s="1192">
        <v>242049</v>
      </c>
      <c r="D8" s="938">
        <v>243170</v>
      </c>
    </row>
    <row r="9" spans="1:4" ht="49.15" customHeight="1" x14ac:dyDescent="0.2">
      <c r="A9" s="419">
        <v>2</v>
      </c>
      <c r="B9" s="416" t="s">
        <v>142</v>
      </c>
      <c r="C9" s="1193">
        <v>3.4</v>
      </c>
      <c r="D9" s="1194">
        <v>4</v>
      </c>
    </row>
    <row r="10" spans="1:4" ht="49.15" customHeight="1" x14ac:dyDescent="0.2">
      <c r="A10" s="419">
        <v>3</v>
      </c>
      <c r="B10" s="627" t="s">
        <v>143</v>
      </c>
      <c r="C10" s="1195">
        <v>26.5</v>
      </c>
      <c r="D10" s="1196">
        <v>26.45</v>
      </c>
    </row>
    <row r="11" spans="1:4" x14ac:dyDescent="0.25">
      <c r="B11" s="45"/>
      <c r="C11" s="45"/>
      <c r="D11" s="45"/>
    </row>
    <row r="12" spans="1:4" x14ac:dyDescent="0.25">
      <c r="B12" s="45"/>
      <c r="C12" s="45"/>
      <c r="D12" s="45"/>
    </row>
  </sheetData>
  <mergeCells count="4">
    <mergeCell ref="A1:D1"/>
    <mergeCell ref="A2:D2"/>
    <mergeCell ref="A3:D3"/>
    <mergeCell ref="A6:A8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zoomScaleNormal="100" workbookViewId="0">
      <selection activeCell="D27" sqref="D27:E27"/>
    </sheetView>
  </sheetViews>
  <sheetFormatPr defaultRowHeight="12.75" x14ac:dyDescent="0.2"/>
  <cols>
    <col min="1" max="1" width="21" customWidth="1"/>
    <col min="2" max="2" width="5.85546875" customWidth="1"/>
    <col min="3" max="3" width="5.85546875" style="167" customWidth="1"/>
    <col min="4" max="4" width="5.85546875" customWidth="1"/>
    <col min="5" max="5" width="5.85546875" style="167" customWidth="1"/>
    <col min="6" max="6" width="5.85546875" customWidth="1"/>
    <col min="7" max="7" width="5.85546875" style="167" customWidth="1"/>
    <col min="8" max="8" width="5.85546875" customWidth="1"/>
    <col min="9" max="9" width="5.85546875" style="167" customWidth="1"/>
    <col min="10" max="10" width="5.85546875" customWidth="1"/>
    <col min="11" max="11" width="5.85546875" style="167" customWidth="1"/>
    <col min="12" max="12" width="5.85546875" customWidth="1"/>
    <col min="13" max="13" width="5.85546875" style="167" customWidth="1"/>
  </cols>
  <sheetData>
    <row r="1" spans="1:15" ht="22.15" customHeight="1" x14ac:dyDescent="0.25">
      <c r="A1" s="1644" t="s">
        <v>1187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</row>
    <row r="2" spans="1:15" ht="15" x14ac:dyDescent="0.25">
      <c r="A2" s="1644" t="s">
        <v>1850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</row>
    <row r="3" spans="1:15" ht="15.75" x14ac:dyDescent="0.25">
      <c r="A3" s="1645" t="s">
        <v>1068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</row>
    <row r="4" spans="1:15" s="46" customFormat="1" ht="22.5" customHeight="1" x14ac:dyDescent="0.2">
      <c r="A4" s="1425" t="s">
        <v>891</v>
      </c>
      <c r="B4" s="1245" t="s">
        <v>1188</v>
      </c>
      <c r="C4" s="1245"/>
      <c r="D4" s="1245"/>
      <c r="E4" s="1245"/>
      <c r="F4" s="1245" t="s">
        <v>1189</v>
      </c>
      <c r="G4" s="1245"/>
      <c r="H4" s="1245"/>
      <c r="I4" s="1245"/>
      <c r="J4" s="1245" t="s">
        <v>1190</v>
      </c>
      <c r="K4" s="1245"/>
      <c r="L4" s="1245"/>
      <c r="M4" s="1245"/>
      <c r="N4" s="261"/>
      <c r="O4" s="261"/>
    </row>
    <row r="5" spans="1:15" s="46" customFormat="1" ht="15.6" customHeight="1" x14ac:dyDescent="0.2">
      <c r="A5" s="1425"/>
      <c r="B5" s="1619">
        <v>2023</v>
      </c>
      <c r="C5" s="1621"/>
      <c r="D5" s="1619">
        <v>2024</v>
      </c>
      <c r="E5" s="1621"/>
      <c r="F5" s="1619">
        <v>2023</v>
      </c>
      <c r="G5" s="1621"/>
      <c r="H5" s="1619">
        <v>2024</v>
      </c>
      <c r="I5" s="1621"/>
      <c r="J5" s="1619">
        <v>2023</v>
      </c>
      <c r="K5" s="1621"/>
      <c r="L5" s="1619">
        <v>2024</v>
      </c>
      <c r="M5" s="1621"/>
    </row>
    <row r="6" spans="1:15" s="263" customFormat="1" ht="31.9" customHeight="1" x14ac:dyDescent="0.2">
      <c r="A6" s="1425"/>
      <c r="B6" s="898" t="s">
        <v>1191</v>
      </c>
      <c r="C6" s="262" t="s">
        <v>1192</v>
      </c>
      <c r="D6" s="389" t="s">
        <v>1191</v>
      </c>
      <c r="E6" s="262" t="s">
        <v>1192</v>
      </c>
      <c r="F6" s="898" t="s">
        <v>1191</v>
      </c>
      <c r="G6" s="262" t="s">
        <v>1192</v>
      </c>
      <c r="H6" s="389" t="s">
        <v>1191</v>
      </c>
      <c r="I6" s="262" t="s">
        <v>1192</v>
      </c>
      <c r="J6" s="898" t="s">
        <v>1191</v>
      </c>
      <c r="K6" s="262" t="s">
        <v>1192</v>
      </c>
      <c r="L6" s="389" t="s">
        <v>1191</v>
      </c>
      <c r="M6" s="262" t="s">
        <v>1192</v>
      </c>
    </row>
    <row r="7" spans="1:15" ht="28.9" customHeight="1" x14ac:dyDescent="0.2">
      <c r="A7" s="524" t="s">
        <v>569</v>
      </c>
      <c r="B7" s="252">
        <v>100</v>
      </c>
      <c r="C7" s="252">
        <v>20.399999999999999</v>
      </c>
      <c r="D7" s="252">
        <v>83</v>
      </c>
      <c r="E7" s="252">
        <v>17</v>
      </c>
      <c r="F7" s="252" t="s">
        <v>210</v>
      </c>
      <c r="G7" s="252" t="s">
        <v>210</v>
      </c>
      <c r="H7" s="252" t="s">
        <v>210</v>
      </c>
      <c r="I7" s="252" t="s">
        <v>210</v>
      </c>
      <c r="J7" s="252">
        <v>100</v>
      </c>
      <c r="K7" s="252">
        <v>20.399999999999999</v>
      </c>
      <c r="L7" s="252">
        <v>83</v>
      </c>
      <c r="M7" s="252">
        <v>17</v>
      </c>
    </row>
    <row r="8" spans="1:15" ht="28.9" customHeight="1" x14ac:dyDescent="0.2">
      <c r="A8" s="524" t="s">
        <v>56</v>
      </c>
      <c r="B8" s="897">
        <v>4</v>
      </c>
      <c r="C8" s="591">
        <v>14</v>
      </c>
      <c r="D8" s="582">
        <v>5</v>
      </c>
      <c r="E8" s="33">
        <v>17.399999999999999</v>
      </c>
      <c r="F8" s="906" t="s">
        <v>210</v>
      </c>
      <c r="G8" s="906" t="s">
        <v>210</v>
      </c>
      <c r="H8" s="252" t="s">
        <v>210</v>
      </c>
      <c r="I8" s="252" t="s">
        <v>210</v>
      </c>
      <c r="J8" s="897">
        <v>4</v>
      </c>
      <c r="K8" s="591">
        <v>13.7</v>
      </c>
      <c r="L8" s="582">
        <v>5</v>
      </c>
      <c r="M8" s="33">
        <v>17.100000000000001</v>
      </c>
    </row>
    <row r="9" spans="1:15" ht="28.9" customHeight="1" x14ac:dyDescent="0.2">
      <c r="A9" s="524" t="s">
        <v>570</v>
      </c>
      <c r="B9" s="906" t="s">
        <v>210</v>
      </c>
      <c r="C9" s="906" t="s">
        <v>210</v>
      </c>
      <c r="D9" s="584">
        <v>1</v>
      </c>
      <c r="E9" s="584">
        <v>27</v>
      </c>
      <c r="F9" s="906" t="s">
        <v>210</v>
      </c>
      <c r="G9" s="906" t="s">
        <v>210</v>
      </c>
      <c r="H9" s="252" t="s">
        <v>210</v>
      </c>
      <c r="I9" s="252" t="s">
        <v>210</v>
      </c>
      <c r="J9" s="906" t="s">
        <v>210</v>
      </c>
      <c r="K9" s="906" t="s">
        <v>210</v>
      </c>
      <c r="L9" s="584">
        <v>1</v>
      </c>
      <c r="M9" s="584">
        <v>16.399999999999999</v>
      </c>
    </row>
    <row r="10" spans="1:15" ht="28.9" customHeight="1" x14ac:dyDescent="0.2">
      <c r="A10" s="524" t="s">
        <v>571</v>
      </c>
      <c r="B10" s="897">
        <v>1</v>
      </c>
      <c r="C10" s="591">
        <v>12</v>
      </c>
      <c r="D10" s="252" t="s">
        <v>210</v>
      </c>
      <c r="E10" s="252" t="s">
        <v>210</v>
      </c>
      <c r="F10" s="252" t="s">
        <v>210</v>
      </c>
      <c r="G10" s="906">
        <v>2</v>
      </c>
      <c r="H10" s="584">
        <v>90.9</v>
      </c>
      <c r="I10" s="252" t="s">
        <v>210</v>
      </c>
      <c r="J10" s="897">
        <v>1</v>
      </c>
      <c r="K10" s="591">
        <v>9.5</v>
      </c>
      <c r="L10" s="582">
        <v>2</v>
      </c>
      <c r="M10" s="33">
        <v>19.2</v>
      </c>
    </row>
    <row r="11" spans="1:15" ht="28.9" customHeight="1" x14ac:dyDescent="0.2">
      <c r="A11" s="524" t="s">
        <v>901</v>
      </c>
      <c r="B11" s="906" t="s">
        <v>210</v>
      </c>
      <c r="C11" s="906" t="s">
        <v>210</v>
      </c>
      <c r="D11" s="584">
        <v>6</v>
      </c>
      <c r="E11" s="584">
        <v>46.5</v>
      </c>
      <c r="F11" s="906" t="s">
        <v>210</v>
      </c>
      <c r="G11" s="906" t="s">
        <v>210</v>
      </c>
      <c r="H11" s="252" t="s">
        <v>210</v>
      </c>
      <c r="I11" s="252" t="s">
        <v>210</v>
      </c>
      <c r="J11" s="906" t="s">
        <v>210</v>
      </c>
      <c r="K11" s="906" t="s">
        <v>210</v>
      </c>
      <c r="L11" s="584">
        <v>6</v>
      </c>
      <c r="M11" s="584">
        <v>46.5</v>
      </c>
    </row>
    <row r="12" spans="1:15" ht="28.9" customHeight="1" x14ac:dyDescent="0.2">
      <c r="A12" s="524" t="s">
        <v>55</v>
      </c>
      <c r="B12" s="252">
        <v>3</v>
      </c>
      <c r="C12" s="252">
        <v>14.2</v>
      </c>
      <c r="D12" s="252">
        <v>4</v>
      </c>
      <c r="E12" s="252">
        <v>19</v>
      </c>
      <c r="F12" s="906" t="s">
        <v>210</v>
      </c>
      <c r="G12" s="906" t="s">
        <v>210</v>
      </c>
      <c r="H12" s="584">
        <v>3</v>
      </c>
      <c r="I12" s="584">
        <v>46.2</v>
      </c>
      <c r="J12" s="897">
        <v>3</v>
      </c>
      <c r="K12" s="591">
        <v>10.9</v>
      </c>
      <c r="L12" s="582">
        <v>7</v>
      </c>
      <c r="M12" s="33">
        <v>25.5</v>
      </c>
    </row>
    <row r="13" spans="1:15" ht="28.9" customHeight="1" x14ac:dyDescent="0.2">
      <c r="A13" s="524" t="s">
        <v>572</v>
      </c>
      <c r="B13" s="897">
        <v>6</v>
      </c>
      <c r="C13" s="591">
        <v>15.5</v>
      </c>
      <c r="D13" s="582">
        <v>9</v>
      </c>
      <c r="E13" s="33">
        <v>23.4</v>
      </c>
      <c r="F13" s="906" t="s">
        <v>210</v>
      </c>
      <c r="G13" s="906" t="s">
        <v>210</v>
      </c>
      <c r="H13" s="252" t="s">
        <v>210</v>
      </c>
      <c r="I13" s="252" t="s">
        <v>210</v>
      </c>
      <c r="J13" s="897">
        <v>6</v>
      </c>
      <c r="K13" s="591">
        <v>15.5</v>
      </c>
      <c r="L13" s="582">
        <v>9</v>
      </c>
      <c r="M13" s="33">
        <v>23.4</v>
      </c>
    </row>
    <row r="14" spans="1:15" ht="28.9" customHeight="1" x14ac:dyDescent="0.2">
      <c r="A14" s="524" t="s">
        <v>1193</v>
      </c>
      <c r="B14" s="252">
        <v>1</v>
      </c>
      <c r="C14" s="252">
        <v>15.2</v>
      </c>
      <c r="D14" s="252">
        <v>1</v>
      </c>
      <c r="E14" s="252">
        <v>15.4</v>
      </c>
      <c r="F14" s="906" t="s">
        <v>210</v>
      </c>
      <c r="G14" s="906" t="s">
        <v>210</v>
      </c>
      <c r="H14" s="252" t="s">
        <v>210</v>
      </c>
      <c r="I14" s="252" t="s">
        <v>210</v>
      </c>
      <c r="J14" s="252">
        <v>1</v>
      </c>
      <c r="K14" s="252">
        <v>13.7</v>
      </c>
      <c r="L14" s="252">
        <v>1</v>
      </c>
      <c r="M14" s="252">
        <v>13.9</v>
      </c>
    </row>
    <row r="15" spans="1:15" ht="28.9" customHeight="1" x14ac:dyDescent="0.2">
      <c r="A15" s="524" t="s">
        <v>1632</v>
      </c>
      <c r="B15" s="906">
        <v>2</v>
      </c>
      <c r="C15" s="906">
        <v>31.3</v>
      </c>
      <c r="D15" s="584">
        <v>1</v>
      </c>
      <c r="E15" s="584">
        <v>15.4</v>
      </c>
      <c r="F15" s="897">
        <v>7</v>
      </c>
      <c r="G15" s="591">
        <v>31.7</v>
      </c>
      <c r="H15" s="582">
        <v>1</v>
      </c>
      <c r="I15" s="33">
        <v>4.5</v>
      </c>
      <c r="J15" s="897">
        <v>9</v>
      </c>
      <c r="K15" s="591">
        <v>31.6</v>
      </c>
      <c r="L15" s="582">
        <v>2</v>
      </c>
      <c r="M15" s="33">
        <v>7</v>
      </c>
    </row>
    <row r="16" spans="1:15" ht="28.9" customHeight="1" x14ac:dyDescent="0.2">
      <c r="A16" s="524" t="s">
        <v>1633</v>
      </c>
      <c r="B16" s="897">
        <v>3</v>
      </c>
      <c r="C16" s="591">
        <v>21.6</v>
      </c>
      <c r="D16" s="582">
        <v>3</v>
      </c>
      <c r="E16" s="33">
        <v>21.6</v>
      </c>
      <c r="F16" s="897">
        <v>2</v>
      </c>
      <c r="G16" s="591">
        <v>13</v>
      </c>
      <c r="H16" s="582">
        <v>9</v>
      </c>
      <c r="I16" s="33">
        <v>59.6</v>
      </c>
      <c r="J16" s="897">
        <v>5</v>
      </c>
      <c r="K16" s="591">
        <v>17.100000000000001</v>
      </c>
      <c r="L16" s="582">
        <v>12</v>
      </c>
      <c r="M16" s="33">
        <v>41.4</v>
      </c>
    </row>
    <row r="17" spans="1:13" ht="28.9" customHeight="1" x14ac:dyDescent="0.2">
      <c r="A17" s="524" t="s">
        <v>1634</v>
      </c>
      <c r="B17" s="897">
        <v>5</v>
      </c>
      <c r="C17" s="591">
        <v>18.100000000000001</v>
      </c>
      <c r="D17" s="582">
        <v>6</v>
      </c>
      <c r="E17" s="33">
        <v>21</v>
      </c>
      <c r="F17" s="897">
        <v>6</v>
      </c>
      <c r="G17" s="591">
        <v>7.5</v>
      </c>
      <c r="H17" s="582">
        <v>11</v>
      </c>
      <c r="I17" s="33">
        <v>13.4</v>
      </c>
      <c r="J17" s="897">
        <v>11</v>
      </c>
      <c r="K17" s="591">
        <v>10.199999999999999</v>
      </c>
      <c r="L17" s="582">
        <v>17</v>
      </c>
      <c r="M17" s="33">
        <v>15.4</v>
      </c>
    </row>
    <row r="18" spans="1:13" ht="28.9" customHeight="1" x14ac:dyDescent="0.2">
      <c r="A18" s="524" t="s">
        <v>57</v>
      </c>
      <c r="B18" s="897">
        <v>5</v>
      </c>
      <c r="C18" s="591">
        <v>17.399999999999999</v>
      </c>
      <c r="D18" s="582">
        <v>4</v>
      </c>
      <c r="E18" s="33">
        <v>13.9</v>
      </c>
      <c r="F18" s="897">
        <v>1</v>
      </c>
      <c r="G18" s="591">
        <v>11.5</v>
      </c>
      <c r="H18" s="582">
        <v>5</v>
      </c>
      <c r="I18" s="33">
        <v>57.5</v>
      </c>
      <c r="J18" s="897">
        <v>6</v>
      </c>
      <c r="K18" s="591">
        <v>16</v>
      </c>
      <c r="L18" s="582">
        <v>9</v>
      </c>
      <c r="M18" s="33">
        <v>24</v>
      </c>
    </row>
    <row r="19" spans="1:13" ht="28.9" customHeight="1" x14ac:dyDescent="0.2">
      <c r="A19" s="524" t="s">
        <v>1635</v>
      </c>
      <c r="B19" s="906">
        <v>2</v>
      </c>
      <c r="C19" s="906">
        <v>11.7</v>
      </c>
      <c r="D19" s="252" t="s">
        <v>210</v>
      </c>
      <c r="E19" s="252" t="s">
        <v>210</v>
      </c>
      <c r="F19" s="897">
        <v>5</v>
      </c>
      <c r="G19" s="591">
        <v>22.6</v>
      </c>
      <c r="H19" s="582">
        <v>4</v>
      </c>
      <c r="I19" s="33">
        <v>17.899999999999999</v>
      </c>
      <c r="J19" s="897">
        <v>7</v>
      </c>
      <c r="K19" s="591">
        <v>17.899999999999999</v>
      </c>
      <c r="L19" s="582">
        <v>4</v>
      </c>
      <c r="M19" s="33">
        <v>10.1</v>
      </c>
    </row>
    <row r="20" spans="1:13" ht="28.9" customHeight="1" x14ac:dyDescent="0.2">
      <c r="A20" s="524" t="s">
        <v>1636</v>
      </c>
      <c r="B20" s="252">
        <v>1</v>
      </c>
      <c r="C20" s="252">
        <v>29.4</v>
      </c>
      <c r="D20" s="252" t="s">
        <v>210</v>
      </c>
      <c r="E20" s="252" t="s">
        <v>210</v>
      </c>
      <c r="F20" s="897" t="s">
        <v>210</v>
      </c>
      <c r="G20" s="591" t="s">
        <v>210</v>
      </c>
      <c r="H20" s="582">
        <v>2</v>
      </c>
      <c r="I20" s="33">
        <v>26.7</v>
      </c>
      <c r="J20" s="897">
        <v>1</v>
      </c>
      <c r="K20" s="591">
        <v>9.1</v>
      </c>
      <c r="L20" s="582">
        <v>2</v>
      </c>
      <c r="M20" s="33">
        <v>18.5</v>
      </c>
    </row>
    <row r="21" spans="1:13" ht="28.9" customHeight="1" x14ac:dyDescent="0.2">
      <c r="A21" s="524" t="s">
        <v>58</v>
      </c>
      <c r="B21" s="897">
        <v>7</v>
      </c>
      <c r="C21" s="591">
        <v>33.799999999999997</v>
      </c>
      <c r="D21" s="582">
        <v>2</v>
      </c>
      <c r="E21" s="33">
        <v>9.4</v>
      </c>
      <c r="F21" s="252" t="s">
        <v>210</v>
      </c>
      <c r="G21" s="252" t="s">
        <v>210</v>
      </c>
      <c r="H21" s="252" t="s">
        <v>210</v>
      </c>
      <c r="I21" s="252" t="s">
        <v>210</v>
      </c>
      <c r="J21" s="897">
        <v>7</v>
      </c>
      <c r="K21" s="591">
        <v>33.799999999999997</v>
      </c>
      <c r="L21" s="582">
        <v>2</v>
      </c>
      <c r="M21" s="33">
        <v>9.4</v>
      </c>
    </row>
    <row r="22" spans="1:13" ht="28.9" customHeight="1" x14ac:dyDescent="0.2">
      <c r="A22" s="524" t="s">
        <v>1637</v>
      </c>
      <c r="B22" s="897">
        <v>2</v>
      </c>
      <c r="C22" s="591">
        <v>21.7</v>
      </c>
      <c r="D22" s="582">
        <v>2</v>
      </c>
      <c r="E22" s="33">
        <v>22</v>
      </c>
      <c r="F22" s="897">
        <v>3</v>
      </c>
      <c r="G22" s="591">
        <v>48.4</v>
      </c>
      <c r="H22" s="582">
        <v>3</v>
      </c>
      <c r="I22" s="33">
        <v>48.4</v>
      </c>
      <c r="J22" s="897">
        <v>5</v>
      </c>
      <c r="K22" s="591">
        <v>32.5</v>
      </c>
      <c r="L22" s="582">
        <v>5</v>
      </c>
      <c r="M22" s="33">
        <v>32.700000000000003</v>
      </c>
    </row>
    <row r="23" spans="1:13" ht="28.9" customHeight="1" x14ac:dyDescent="0.2">
      <c r="A23" s="524" t="s">
        <v>1638</v>
      </c>
      <c r="B23" s="906" t="s">
        <v>210</v>
      </c>
      <c r="C23" s="906" t="s">
        <v>210</v>
      </c>
      <c r="D23" s="252" t="s">
        <v>210</v>
      </c>
      <c r="E23" s="252" t="s">
        <v>210</v>
      </c>
      <c r="F23" s="897">
        <v>5</v>
      </c>
      <c r="G23" s="591">
        <v>58.8</v>
      </c>
      <c r="H23" s="582">
        <v>9</v>
      </c>
      <c r="I23" s="33">
        <v>108.4</v>
      </c>
      <c r="J23" s="897">
        <v>5</v>
      </c>
      <c r="K23" s="591">
        <v>42.4</v>
      </c>
      <c r="L23" s="582">
        <v>9</v>
      </c>
      <c r="M23" s="33">
        <v>77.599999999999994</v>
      </c>
    </row>
    <row r="24" spans="1:13" ht="28.9" customHeight="1" x14ac:dyDescent="0.2">
      <c r="A24" s="524" t="s">
        <v>1639</v>
      </c>
      <c r="B24" s="252">
        <v>3</v>
      </c>
      <c r="C24" s="252">
        <v>69.8</v>
      </c>
      <c r="D24" s="252" t="s">
        <v>210</v>
      </c>
      <c r="E24" s="252" t="s">
        <v>210</v>
      </c>
      <c r="F24" s="897">
        <v>2</v>
      </c>
      <c r="G24" s="591">
        <v>23.8</v>
      </c>
      <c r="H24" s="582">
        <v>1</v>
      </c>
      <c r="I24" s="33">
        <v>12</v>
      </c>
      <c r="J24" s="897">
        <v>5</v>
      </c>
      <c r="K24" s="591">
        <v>39.4</v>
      </c>
      <c r="L24" s="582">
        <v>1</v>
      </c>
      <c r="M24" s="33">
        <v>7.9</v>
      </c>
    </row>
    <row r="25" spans="1:13" ht="28.9" customHeight="1" x14ac:dyDescent="0.2">
      <c r="A25" s="524" t="s">
        <v>1640</v>
      </c>
      <c r="B25" s="897">
        <v>1</v>
      </c>
      <c r="C25" s="591">
        <v>14.5</v>
      </c>
      <c r="D25" s="582">
        <v>2</v>
      </c>
      <c r="E25" s="33">
        <v>29</v>
      </c>
      <c r="F25" s="897">
        <v>7</v>
      </c>
      <c r="G25" s="591">
        <v>68.599999999999994</v>
      </c>
      <c r="H25" s="582">
        <v>6</v>
      </c>
      <c r="I25" s="33">
        <v>59.4</v>
      </c>
      <c r="J25" s="897">
        <v>8</v>
      </c>
      <c r="K25" s="591">
        <v>46.8</v>
      </c>
      <c r="L25" s="582">
        <v>8</v>
      </c>
      <c r="M25" s="33">
        <v>47.1</v>
      </c>
    </row>
    <row r="26" spans="1:13" ht="28.9" customHeight="1" x14ac:dyDescent="0.2">
      <c r="A26" s="524" t="s">
        <v>1644</v>
      </c>
      <c r="B26" s="897">
        <v>1</v>
      </c>
      <c r="C26" s="591">
        <v>25.6</v>
      </c>
      <c r="D26" s="582">
        <v>1</v>
      </c>
      <c r="E26" s="33">
        <v>25.6</v>
      </c>
      <c r="F26" s="897">
        <v>6</v>
      </c>
      <c r="G26" s="591">
        <v>42</v>
      </c>
      <c r="H26" s="582">
        <v>3</v>
      </c>
      <c r="I26" s="33">
        <v>21.3</v>
      </c>
      <c r="J26" s="897">
        <v>7</v>
      </c>
      <c r="K26" s="591">
        <v>38.5</v>
      </c>
      <c r="L26" s="582">
        <v>4</v>
      </c>
      <c r="M26" s="33">
        <v>22.2</v>
      </c>
    </row>
    <row r="27" spans="1:13" ht="28.9" customHeight="1" x14ac:dyDescent="0.2">
      <c r="A27" s="524" t="s">
        <v>1641</v>
      </c>
      <c r="B27" s="897">
        <v>2</v>
      </c>
      <c r="C27" s="591">
        <v>50</v>
      </c>
      <c r="D27" s="252" t="s">
        <v>210</v>
      </c>
      <c r="E27" s="252" t="s">
        <v>210</v>
      </c>
      <c r="F27" s="897">
        <v>4</v>
      </c>
      <c r="G27" s="591">
        <v>33.9</v>
      </c>
      <c r="H27" s="582">
        <v>1</v>
      </c>
      <c r="I27" s="33">
        <v>8.6</v>
      </c>
      <c r="J27" s="897">
        <v>6</v>
      </c>
      <c r="K27" s="591">
        <v>38</v>
      </c>
      <c r="L27" s="582">
        <v>1</v>
      </c>
      <c r="M27" s="33">
        <v>6.4</v>
      </c>
    </row>
    <row r="28" spans="1:13" ht="28.9" customHeight="1" x14ac:dyDescent="0.2">
      <c r="A28" s="524" t="s">
        <v>1642</v>
      </c>
      <c r="B28" s="897">
        <v>10</v>
      </c>
      <c r="C28" s="591">
        <v>28</v>
      </c>
      <c r="D28" s="582">
        <v>10</v>
      </c>
      <c r="E28" s="33">
        <v>28.3</v>
      </c>
      <c r="F28" s="897" t="s">
        <v>210</v>
      </c>
      <c r="G28" s="591" t="s">
        <v>210</v>
      </c>
      <c r="H28" s="582">
        <v>5</v>
      </c>
      <c r="I28" s="33">
        <v>50</v>
      </c>
      <c r="J28" s="897">
        <v>10</v>
      </c>
      <c r="K28" s="591">
        <v>21.8</v>
      </c>
      <c r="L28" s="582">
        <v>15</v>
      </c>
      <c r="M28" s="33">
        <v>33.1</v>
      </c>
    </row>
    <row r="29" spans="1:13" ht="30" customHeight="1" x14ac:dyDescent="0.2">
      <c r="A29" s="264" t="s">
        <v>64</v>
      </c>
      <c r="B29" s="916">
        <v>159</v>
      </c>
      <c r="C29" s="574">
        <v>20</v>
      </c>
      <c r="D29" s="561">
        <v>140</v>
      </c>
      <c r="E29" s="574">
        <v>17.600000000000001</v>
      </c>
      <c r="F29" s="916">
        <v>48</v>
      </c>
      <c r="G29" s="574">
        <v>20.2</v>
      </c>
      <c r="H29" s="561">
        <v>65</v>
      </c>
      <c r="I29" s="574">
        <v>27.3</v>
      </c>
      <c r="J29" s="916">
        <v>207</v>
      </c>
      <c r="K29" s="574">
        <v>20.100000000000001</v>
      </c>
      <c r="L29" s="561">
        <v>205</v>
      </c>
      <c r="M29" s="574">
        <v>19.8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zoomScaleNormal="100" workbookViewId="0">
      <selection activeCell="I38" sqref="I38"/>
    </sheetView>
  </sheetViews>
  <sheetFormatPr defaultRowHeight="12.75" x14ac:dyDescent="0.2"/>
  <cols>
    <col min="1" max="1" width="22" customWidth="1"/>
    <col min="2" max="2" width="5.5703125" customWidth="1"/>
    <col min="3" max="3" width="6" customWidth="1"/>
    <col min="4" max="8" width="5.7109375" customWidth="1"/>
    <col min="9" max="9" width="6.140625" customWidth="1"/>
    <col min="10" max="11" width="5.7109375" customWidth="1"/>
    <col min="12" max="12" width="5.42578125" customWidth="1"/>
    <col min="13" max="13" width="5.5703125" customWidth="1"/>
  </cols>
  <sheetData>
    <row r="1" spans="1:15" ht="15.75" customHeight="1" x14ac:dyDescent="0.25">
      <c r="A1" s="1644" t="s">
        <v>1589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</row>
    <row r="2" spans="1:15" ht="15" x14ac:dyDescent="0.25">
      <c r="A2" s="1644" t="s">
        <v>1851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</row>
    <row r="3" spans="1:15" ht="15.75" customHeight="1" x14ac:dyDescent="0.25">
      <c r="A3" s="1645" t="s">
        <v>1194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</row>
    <row r="4" spans="1:15" s="46" customFormat="1" ht="18" customHeight="1" x14ac:dyDescent="0.2">
      <c r="A4" s="1425" t="s">
        <v>891</v>
      </c>
      <c r="B4" s="1245" t="s">
        <v>1188</v>
      </c>
      <c r="C4" s="1245"/>
      <c r="D4" s="1245"/>
      <c r="E4" s="1245"/>
      <c r="F4" s="1245" t="s">
        <v>1189</v>
      </c>
      <c r="G4" s="1245"/>
      <c r="H4" s="1245"/>
      <c r="I4" s="1245"/>
      <c r="J4" s="1245" t="s">
        <v>1190</v>
      </c>
      <c r="K4" s="1245"/>
      <c r="L4" s="1245"/>
      <c r="M4" s="1245"/>
      <c r="N4" s="261"/>
      <c r="O4" s="261"/>
    </row>
    <row r="5" spans="1:15" s="46" customFormat="1" ht="24" customHeight="1" x14ac:dyDescent="0.2">
      <c r="A5" s="1425"/>
      <c r="B5" s="1245">
        <v>2023</v>
      </c>
      <c r="C5" s="1245"/>
      <c r="D5" s="1245">
        <v>2024</v>
      </c>
      <c r="E5" s="1245"/>
      <c r="F5" s="1245">
        <v>2023</v>
      </c>
      <c r="G5" s="1245"/>
      <c r="H5" s="1245">
        <v>2024</v>
      </c>
      <c r="I5" s="1245"/>
      <c r="J5" s="1245">
        <v>2023</v>
      </c>
      <c r="K5" s="1245"/>
      <c r="L5" s="1245">
        <v>2024</v>
      </c>
      <c r="M5" s="1245"/>
    </row>
    <row r="6" spans="1:15" s="263" customFormat="1" ht="39" customHeight="1" x14ac:dyDescent="0.2">
      <c r="A6" s="1425"/>
      <c r="B6" s="898" t="s">
        <v>1191</v>
      </c>
      <c r="C6" s="262" t="s">
        <v>1192</v>
      </c>
      <c r="D6" s="389" t="s">
        <v>1191</v>
      </c>
      <c r="E6" s="262" t="s">
        <v>1192</v>
      </c>
      <c r="F6" s="898" t="s">
        <v>1191</v>
      </c>
      <c r="G6" s="262" t="s">
        <v>1192</v>
      </c>
      <c r="H6" s="389" t="s">
        <v>1191</v>
      </c>
      <c r="I6" s="262" t="s">
        <v>1192</v>
      </c>
      <c r="J6" s="898" t="s">
        <v>1191</v>
      </c>
      <c r="K6" s="262" t="s">
        <v>1192</v>
      </c>
      <c r="L6" s="389" t="s">
        <v>1191</v>
      </c>
      <c r="M6" s="262" t="s">
        <v>1192</v>
      </c>
    </row>
    <row r="7" spans="1:15" ht="28.9" customHeight="1" x14ac:dyDescent="0.2">
      <c r="A7" s="433" t="s">
        <v>569</v>
      </c>
      <c r="B7" s="910">
        <v>2</v>
      </c>
      <c r="C7" s="202">
        <v>2.1</v>
      </c>
      <c r="D7" s="559">
        <v>9</v>
      </c>
      <c r="E7" s="202">
        <v>9.5</v>
      </c>
      <c r="F7" s="252" t="s">
        <v>210</v>
      </c>
      <c r="G7" s="252" t="s">
        <v>210</v>
      </c>
      <c r="H7" s="252" t="s">
        <v>210</v>
      </c>
      <c r="I7" s="252" t="s">
        <v>210</v>
      </c>
      <c r="J7" s="908">
        <v>2</v>
      </c>
      <c r="K7" s="202">
        <v>2.1</v>
      </c>
      <c r="L7" s="583">
        <v>9</v>
      </c>
      <c r="M7" s="202">
        <v>9.5</v>
      </c>
    </row>
    <row r="8" spans="1:15" ht="28.9" customHeight="1" x14ac:dyDescent="0.2">
      <c r="A8" s="433" t="s">
        <v>56</v>
      </c>
      <c r="B8" s="252" t="s">
        <v>210</v>
      </c>
      <c r="C8" s="252" t="s">
        <v>210</v>
      </c>
      <c r="D8" s="252" t="s">
        <v>210</v>
      </c>
      <c r="E8" s="252" t="s">
        <v>210</v>
      </c>
      <c r="F8" s="252" t="s">
        <v>210</v>
      </c>
      <c r="G8" s="252" t="s">
        <v>210</v>
      </c>
      <c r="H8" s="252" t="s">
        <v>210</v>
      </c>
      <c r="I8" s="252" t="s">
        <v>210</v>
      </c>
      <c r="J8" s="252" t="s">
        <v>210</v>
      </c>
      <c r="K8" s="252" t="s">
        <v>210</v>
      </c>
      <c r="L8" s="252" t="s">
        <v>210</v>
      </c>
      <c r="M8" s="252" t="s">
        <v>210</v>
      </c>
    </row>
    <row r="9" spans="1:15" ht="28.9" customHeight="1" x14ac:dyDescent="0.2">
      <c r="A9" s="433" t="s">
        <v>570</v>
      </c>
      <c r="B9" s="252" t="s">
        <v>210</v>
      </c>
      <c r="C9" s="252" t="s">
        <v>210</v>
      </c>
      <c r="D9" s="252" t="s">
        <v>210</v>
      </c>
      <c r="E9" s="252" t="s">
        <v>210</v>
      </c>
      <c r="F9" s="252" t="s">
        <v>210</v>
      </c>
      <c r="G9" s="252" t="s">
        <v>210</v>
      </c>
      <c r="H9" s="252" t="s">
        <v>210</v>
      </c>
      <c r="I9" s="252" t="s">
        <v>210</v>
      </c>
      <c r="J9" s="252" t="s">
        <v>210</v>
      </c>
      <c r="K9" s="252" t="s">
        <v>210</v>
      </c>
      <c r="L9" s="252" t="s">
        <v>210</v>
      </c>
      <c r="M9" s="252" t="s">
        <v>210</v>
      </c>
    </row>
    <row r="10" spans="1:15" ht="28.9" customHeight="1" x14ac:dyDescent="0.2">
      <c r="A10" s="433" t="s">
        <v>571</v>
      </c>
      <c r="B10" s="252" t="s">
        <v>210</v>
      </c>
      <c r="C10" s="252" t="s">
        <v>210</v>
      </c>
      <c r="D10" s="252" t="s">
        <v>210</v>
      </c>
      <c r="E10" s="252" t="s">
        <v>210</v>
      </c>
      <c r="F10" s="252" t="s">
        <v>210</v>
      </c>
      <c r="G10" s="252" t="s">
        <v>210</v>
      </c>
      <c r="H10" s="252" t="s">
        <v>210</v>
      </c>
      <c r="I10" s="252" t="s">
        <v>210</v>
      </c>
      <c r="J10" s="252" t="s">
        <v>210</v>
      </c>
      <c r="K10" s="252" t="s">
        <v>210</v>
      </c>
      <c r="L10" s="252" t="s">
        <v>210</v>
      </c>
      <c r="M10" s="252" t="s">
        <v>210</v>
      </c>
    </row>
    <row r="11" spans="1:15" ht="28.9" customHeight="1" x14ac:dyDescent="0.2">
      <c r="A11" s="433" t="s">
        <v>901</v>
      </c>
      <c r="B11" s="252" t="s">
        <v>210</v>
      </c>
      <c r="C11" s="252" t="s">
        <v>210</v>
      </c>
      <c r="D11" s="252" t="s">
        <v>210</v>
      </c>
      <c r="E11" s="252" t="s">
        <v>210</v>
      </c>
      <c r="F11" s="252" t="s">
        <v>210</v>
      </c>
      <c r="G11" s="252" t="s">
        <v>210</v>
      </c>
      <c r="H11" s="252" t="s">
        <v>210</v>
      </c>
      <c r="I11" s="252" t="s">
        <v>210</v>
      </c>
      <c r="J11" s="252" t="s">
        <v>210</v>
      </c>
      <c r="K11" s="252" t="s">
        <v>210</v>
      </c>
      <c r="L11" s="252" t="s">
        <v>210</v>
      </c>
      <c r="M11" s="252" t="s">
        <v>210</v>
      </c>
    </row>
    <row r="12" spans="1:15" ht="28.9" customHeight="1" x14ac:dyDescent="0.2">
      <c r="A12" s="433" t="s">
        <v>55</v>
      </c>
      <c r="B12" s="252" t="s">
        <v>210</v>
      </c>
      <c r="C12" s="252" t="s">
        <v>210</v>
      </c>
      <c r="D12" s="252">
        <v>1</v>
      </c>
      <c r="E12" s="252">
        <v>27.8</v>
      </c>
      <c r="F12" s="252" t="s">
        <v>210</v>
      </c>
      <c r="G12" s="252" t="s">
        <v>210</v>
      </c>
      <c r="H12" s="252" t="s">
        <v>210</v>
      </c>
      <c r="I12" s="252" t="s">
        <v>210</v>
      </c>
      <c r="J12" s="252" t="s">
        <v>210</v>
      </c>
      <c r="K12" s="252" t="s">
        <v>210</v>
      </c>
      <c r="L12" s="252">
        <v>1</v>
      </c>
      <c r="M12" s="252">
        <v>20</v>
      </c>
    </row>
    <row r="13" spans="1:15" ht="28.9" customHeight="1" x14ac:dyDescent="0.2">
      <c r="A13" s="433" t="s">
        <v>572</v>
      </c>
      <c r="B13" s="252">
        <v>1</v>
      </c>
      <c r="C13" s="252">
        <v>14.7</v>
      </c>
      <c r="D13" s="252" t="s">
        <v>210</v>
      </c>
      <c r="E13" s="252" t="s">
        <v>210</v>
      </c>
      <c r="F13" s="252" t="s">
        <v>210</v>
      </c>
      <c r="G13" s="252" t="s">
        <v>210</v>
      </c>
      <c r="H13" s="252" t="s">
        <v>210</v>
      </c>
      <c r="I13" s="252" t="s">
        <v>210</v>
      </c>
      <c r="J13" s="252">
        <v>1</v>
      </c>
      <c r="K13" s="252">
        <v>14.7</v>
      </c>
      <c r="L13" s="252" t="s">
        <v>210</v>
      </c>
      <c r="M13" s="252" t="s">
        <v>210</v>
      </c>
    </row>
    <row r="14" spans="1:15" ht="28.9" customHeight="1" x14ac:dyDescent="0.2">
      <c r="A14" s="433" t="s">
        <v>1193</v>
      </c>
      <c r="B14" s="252" t="s">
        <v>210</v>
      </c>
      <c r="C14" s="252" t="s">
        <v>210</v>
      </c>
      <c r="D14" s="252" t="s">
        <v>210</v>
      </c>
      <c r="E14" s="252" t="s">
        <v>210</v>
      </c>
      <c r="F14" s="252" t="s">
        <v>210</v>
      </c>
      <c r="G14" s="252" t="s">
        <v>210</v>
      </c>
      <c r="H14" s="252" t="s">
        <v>210</v>
      </c>
      <c r="I14" s="252" t="s">
        <v>210</v>
      </c>
      <c r="J14" s="252" t="s">
        <v>210</v>
      </c>
      <c r="K14" s="252" t="s">
        <v>210</v>
      </c>
      <c r="L14" s="252" t="s">
        <v>210</v>
      </c>
      <c r="M14" s="252" t="s">
        <v>210</v>
      </c>
    </row>
    <row r="15" spans="1:15" ht="28.9" customHeight="1" x14ac:dyDescent="0.2">
      <c r="A15" s="433" t="s">
        <v>1632</v>
      </c>
      <c r="B15" s="252" t="s">
        <v>210</v>
      </c>
      <c r="C15" s="252" t="s">
        <v>210</v>
      </c>
      <c r="D15" s="252" t="s">
        <v>210</v>
      </c>
      <c r="E15" s="252" t="s">
        <v>210</v>
      </c>
      <c r="F15" s="252" t="s">
        <v>210</v>
      </c>
      <c r="G15" s="252" t="s">
        <v>210</v>
      </c>
      <c r="H15" s="252" t="s">
        <v>210</v>
      </c>
      <c r="I15" s="252" t="s">
        <v>210</v>
      </c>
      <c r="J15" s="252" t="s">
        <v>210</v>
      </c>
      <c r="K15" s="252" t="s">
        <v>210</v>
      </c>
      <c r="L15" s="252" t="s">
        <v>210</v>
      </c>
      <c r="M15" s="252" t="s">
        <v>210</v>
      </c>
    </row>
    <row r="16" spans="1:15" ht="28.9" customHeight="1" x14ac:dyDescent="0.2">
      <c r="A16" s="433" t="s">
        <v>1633</v>
      </c>
      <c r="B16" s="252" t="s">
        <v>210</v>
      </c>
      <c r="C16" s="252" t="s">
        <v>210</v>
      </c>
      <c r="D16" s="252" t="s">
        <v>210</v>
      </c>
      <c r="E16" s="252" t="s">
        <v>210</v>
      </c>
      <c r="F16" s="252" t="s">
        <v>210</v>
      </c>
      <c r="G16" s="252" t="s">
        <v>210</v>
      </c>
      <c r="H16" s="252">
        <v>3</v>
      </c>
      <c r="I16" s="252">
        <v>93.8</v>
      </c>
      <c r="J16" s="252" t="s">
        <v>210</v>
      </c>
      <c r="K16" s="252" t="s">
        <v>210</v>
      </c>
      <c r="L16" s="252">
        <v>3</v>
      </c>
      <c r="M16" s="252">
        <v>51.7</v>
      </c>
    </row>
    <row r="17" spans="1:13" ht="28.9" customHeight="1" x14ac:dyDescent="0.2">
      <c r="A17" s="433" t="s">
        <v>1634</v>
      </c>
      <c r="B17" s="252" t="s">
        <v>210</v>
      </c>
      <c r="C17" s="252" t="s">
        <v>210</v>
      </c>
      <c r="D17" s="252">
        <v>2</v>
      </c>
      <c r="E17" s="252">
        <v>20.2</v>
      </c>
      <c r="F17" s="252" t="s">
        <v>210</v>
      </c>
      <c r="G17" s="252" t="s">
        <v>210</v>
      </c>
      <c r="H17" s="252" t="s">
        <v>210</v>
      </c>
      <c r="I17" s="252" t="s">
        <v>210</v>
      </c>
      <c r="J17" s="252" t="s">
        <v>210</v>
      </c>
      <c r="K17" s="252" t="s">
        <v>210</v>
      </c>
      <c r="L17" s="252">
        <v>2</v>
      </c>
      <c r="M17" s="252">
        <v>8.5</v>
      </c>
    </row>
    <row r="18" spans="1:13" ht="28.9" customHeight="1" x14ac:dyDescent="0.2">
      <c r="A18" s="433" t="s">
        <v>57</v>
      </c>
      <c r="B18" s="252" t="s">
        <v>210</v>
      </c>
      <c r="C18" s="252" t="s">
        <v>210</v>
      </c>
      <c r="D18" s="252" t="s">
        <v>210</v>
      </c>
      <c r="E18" s="252" t="s">
        <v>210</v>
      </c>
      <c r="F18" s="252" t="s">
        <v>210</v>
      </c>
      <c r="G18" s="252" t="s">
        <v>210</v>
      </c>
      <c r="H18" s="252" t="s">
        <v>210</v>
      </c>
      <c r="I18" s="252" t="s">
        <v>210</v>
      </c>
      <c r="J18" s="908">
        <v>1</v>
      </c>
      <c r="K18" s="202">
        <v>14.1</v>
      </c>
      <c r="L18" s="252" t="s">
        <v>210</v>
      </c>
      <c r="M18" s="252" t="s">
        <v>210</v>
      </c>
    </row>
    <row r="19" spans="1:13" ht="28.9" customHeight="1" x14ac:dyDescent="0.2">
      <c r="A19" s="433" t="s">
        <v>1635</v>
      </c>
      <c r="B19" s="252" t="s">
        <v>210</v>
      </c>
      <c r="C19" s="252" t="s">
        <v>210</v>
      </c>
      <c r="D19" s="252" t="s">
        <v>210</v>
      </c>
      <c r="E19" s="252" t="s">
        <v>210</v>
      </c>
      <c r="F19" s="908">
        <v>1</v>
      </c>
      <c r="G19" s="168">
        <v>25</v>
      </c>
      <c r="H19" s="252" t="s">
        <v>210</v>
      </c>
      <c r="I19" s="252" t="s">
        <v>210</v>
      </c>
      <c r="J19" s="908">
        <v>1</v>
      </c>
      <c r="K19" s="168">
        <v>13</v>
      </c>
      <c r="L19" s="252" t="s">
        <v>210</v>
      </c>
      <c r="M19" s="252" t="s">
        <v>210</v>
      </c>
    </row>
    <row r="20" spans="1:13" ht="28.9" customHeight="1" x14ac:dyDescent="0.2">
      <c r="A20" s="433" t="s">
        <v>1636</v>
      </c>
      <c r="B20" s="252" t="s">
        <v>210</v>
      </c>
      <c r="C20" s="252" t="s">
        <v>210</v>
      </c>
      <c r="D20" s="252" t="s">
        <v>210</v>
      </c>
      <c r="E20" s="252" t="s">
        <v>210</v>
      </c>
      <c r="F20" s="252" t="s">
        <v>210</v>
      </c>
      <c r="G20" s="252" t="s">
        <v>210</v>
      </c>
      <c r="H20" s="252" t="s">
        <v>210</v>
      </c>
      <c r="I20" s="252" t="s">
        <v>210</v>
      </c>
      <c r="J20" s="252" t="s">
        <v>210</v>
      </c>
      <c r="K20" s="252" t="s">
        <v>210</v>
      </c>
      <c r="L20" s="252" t="s">
        <v>210</v>
      </c>
      <c r="M20" s="252" t="s">
        <v>210</v>
      </c>
    </row>
    <row r="21" spans="1:13" ht="28.9" customHeight="1" x14ac:dyDescent="0.2">
      <c r="A21" s="433" t="s">
        <v>58</v>
      </c>
      <c r="B21" s="252">
        <v>1</v>
      </c>
      <c r="C21" s="252">
        <v>27</v>
      </c>
      <c r="D21" s="252" t="s">
        <v>210</v>
      </c>
      <c r="E21" s="252" t="s">
        <v>210</v>
      </c>
      <c r="F21" s="252" t="s">
        <v>210</v>
      </c>
      <c r="G21" s="252" t="s">
        <v>210</v>
      </c>
      <c r="H21" s="252" t="s">
        <v>210</v>
      </c>
      <c r="I21" s="252" t="s">
        <v>210</v>
      </c>
      <c r="J21" s="252">
        <v>1</v>
      </c>
      <c r="K21" s="252">
        <v>27</v>
      </c>
      <c r="L21" s="252" t="s">
        <v>210</v>
      </c>
      <c r="M21" s="252" t="s">
        <v>210</v>
      </c>
    </row>
    <row r="22" spans="1:13" ht="28.9" customHeight="1" x14ac:dyDescent="0.2">
      <c r="A22" s="433" t="s">
        <v>1637</v>
      </c>
      <c r="B22" s="252" t="s">
        <v>210</v>
      </c>
      <c r="C22" s="252" t="s">
        <v>210</v>
      </c>
      <c r="D22" s="252" t="s">
        <v>210</v>
      </c>
      <c r="E22" s="252" t="s">
        <v>210</v>
      </c>
      <c r="F22" s="252" t="s">
        <v>210</v>
      </c>
      <c r="G22" s="252" t="s">
        <v>210</v>
      </c>
      <c r="H22" s="252">
        <v>1</v>
      </c>
      <c r="I22" s="252">
        <v>76.900000000000006</v>
      </c>
      <c r="J22" s="252" t="s">
        <v>210</v>
      </c>
      <c r="K22" s="252" t="s">
        <v>210</v>
      </c>
      <c r="L22" s="252">
        <v>1</v>
      </c>
      <c r="M22" s="252">
        <v>31.3</v>
      </c>
    </row>
    <row r="23" spans="1:13" ht="28.9" customHeight="1" x14ac:dyDescent="0.2">
      <c r="A23" s="433" t="s">
        <v>1638</v>
      </c>
      <c r="B23" s="252" t="s">
        <v>210</v>
      </c>
      <c r="C23" s="252" t="s">
        <v>210</v>
      </c>
      <c r="D23" s="252" t="s">
        <v>210</v>
      </c>
      <c r="E23" s="252" t="s">
        <v>210</v>
      </c>
      <c r="F23" s="252">
        <v>1</v>
      </c>
      <c r="G23" s="252">
        <v>47.6</v>
      </c>
      <c r="H23" s="252">
        <v>2</v>
      </c>
      <c r="I23" s="252">
        <v>153.80000000000001</v>
      </c>
      <c r="J23" s="252">
        <v>1</v>
      </c>
      <c r="K23" s="252">
        <v>31.3</v>
      </c>
      <c r="L23" s="252">
        <v>2</v>
      </c>
      <c r="M23" s="252">
        <v>83.3</v>
      </c>
    </row>
    <row r="24" spans="1:13" ht="28.9" customHeight="1" x14ac:dyDescent="0.2">
      <c r="A24" s="433" t="s">
        <v>1639</v>
      </c>
      <c r="B24" s="252" t="s">
        <v>210</v>
      </c>
      <c r="C24" s="252" t="s">
        <v>210</v>
      </c>
      <c r="D24" s="252" t="s">
        <v>210</v>
      </c>
      <c r="E24" s="252" t="s">
        <v>210</v>
      </c>
      <c r="F24" s="252" t="s">
        <v>210</v>
      </c>
      <c r="G24" s="252" t="s">
        <v>210</v>
      </c>
      <c r="H24" s="252" t="s">
        <v>210</v>
      </c>
      <c r="I24" s="252" t="s">
        <v>210</v>
      </c>
      <c r="J24" s="252" t="s">
        <v>210</v>
      </c>
      <c r="K24" s="252" t="s">
        <v>210</v>
      </c>
      <c r="L24" s="252" t="s">
        <v>210</v>
      </c>
      <c r="M24" s="252" t="s">
        <v>210</v>
      </c>
    </row>
    <row r="25" spans="1:13" ht="28.9" customHeight="1" x14ac:dyDescent="0.2">
      <c r="A25" s="433" t="s">
        <v>1640</v>
      </c>
      <c r="B25" s="252" t="s">
        <v>210</v>
      </c>
      <c r="C25" s="252" t="s">
        <v>210</v>
      </c>
      <c r="D25" s="252">
        <v>1</v>
      </c>
      <c r="E25" s="252">
        <v>71.400000000000006</v>
      </c>
      <c r="F25" s="252" t="s">
        <v>210</v>
      </c>
      <c r="G25" s="252" t="s">
        <v>210</v>
      </c>
      <c r="H25" s="252" t="s">
        <v>210</v>
      </c>
      <c r="I25" s="252" t="s">
        <v>210</v>
      </c>
      <c r="J25" s="252" t="s">
        <v>210</v>
      </c>
      <c r="K25" s="252" t="s">
        <v>210</v>
      </c>
      <c r="L25" s="252">
        <v>1</v>
      </c>
      <c r="M25" s="252">
        <v>28.6</v>
      </c>
    </row>
    <row r="26" spans="1:13" ht="28.9" customHeight="1" x14ac:dyDescent="0.2">
      <c r="A26" s="433" t="s">
        <v>1644</v>
      </c>
      <c r="B26" s="252" t="s">
        <v>210</v>
      </c>
      <c r="C26" s="252" t="s">
        <v>210</v>
      </c>
      <c r="D26" s="252" t="s">
        <v>210</v>
      </c>
      <c r="E26" s="252" t="s">
        <v>210</v>
      </c>
      <c r="F26" s="417">
        <v>2</v>
      </c>
      <c r="G26" s="417">
        <v>76.900000000000006</v>
      </c>
      <c r="H26" s="252" t="s">
        <v>210</v>
      </c>
      <c r="I26" s="252" t="s">
        <v>210</v>
      </c>
      <c r="J26" s="417">
        <v>2</v>
      </c>
      <c r="K26" s="417">
        <v>46.5</v>
      </c>
      <c r="L26" s="252" t="s">
        <v>210</v>
      </c>
      <c r="M26" s="252" t="s">
        <v>210</v>
      </c>
    </row>
    <row r="27" spans="1:13" ht="28.9" customHeight="1" x14ac:dyDescent="0.2">
      <c r="A27" s="433" t="s">
        <v>1641</v>
      </c>
      <c r="B27" s="252" t="s">
        <v>210</v>
      </c>
      <c r="C27" s="252" t="s">
        <v>210</v>
      </c>
      <c r="D27" s="252" t="s">
        <v>210</v>
      </c>
      <c r="E27" s="252" t="s">
        <v>210</v>
      </c>
      <c r="F27" s="417">
        <v>1</v>
      </c>
      <c r="G27" s="417">
        <v>34.5</v>
      </c>
      <c r="H27" s="252" t="s">
        <v>210</v>
      </c>
      <c r="I27" s="252" t="s">
        <v>210</v>
      </c>
      <c r="J27" s="417">
        <v>1</v>
      </c>
      <c r="K27" s="418">
        <v>25</v>
      </c>
      <c r="L27" s="252" t="s">
        <v>210</v>
      </c>
      <c r="M27" s="252" t="s">
        <v>210</v>
      </c>
    </row>
    <row r="28" spans="1:13" ht="28.9" customHeight="1" x14ac:dyDescent="0.2">
      <c r="A28" s="433" t="s">
        <v>1642</v>
      </c>
      <c r="B28" s="252" t="s">
        <v>210</v>
      </c>
      <c r="C28" s="252" t="s">
        <v>210</v>
      </c>
      <c r="D28" s="252">
        <v>1</v>
      </c>
      <c r="E28" s="252">
        <v>16.399999999999999</v>
      </c>
      <c r="F28" s="252" t="s">
        <v>210</v>
      </c>
      <c r="G28" s="252" t="s">
        <v>210</v>
      </c>
      <c r="H28" s="252" t="s">
        <v>210</v>
      </c>
      <c r="I28" s="252" t="s">
        <v>210</v>
      </c>
      <c r="J28" s="252" t="s">
        <v>210</v>
      </c>
      <c r="K28" s="252" t="s">
        <v>210</v>
      </c>
      <c r="L28" s="252">
        <v>1</v>
      </c>
      <c r="M28" s="252">
        <v>11.4</v>
      </c>
    </row>
    <row r="29" spans="1:13" ht="29.45" customHeight="1" x14ac:dyDescent="0.2">
      <c r="A29" s="264" t="s">
        <v>64</v>
      </c>
      <c r="B29" s="100">
        <v>5</v>
      </c>
      <c r="C29" s="259">
        <v>3.2</v>
      </c>
      <c r="D29" s="100">
        <v>14</v>
      </c>
      <c r="E29" s="259">
        <v>9</v>
      </c>
      <c r="F29" s="100">
        <v>5</v>
      </c>
      <c r="G29" s="259">
        <v>11.2</v>
      </c>
      <c r="H29" s="100">
        <v>6</v>
      </c>
      <c r="I29" s="259">
        <v>13.1</v>
      </c>
      <c r="J29" s="100">
        <v>10</v>
      </c>
      <c r="K29" s="259">
        <v>4.9000000000000004</v>
      </c>
      <c r="L29" s="100">
        <v>20</v>
      </c>
      <c r="M29" s="259">
        <v>9.9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N29"/>
  <sheetViews>
    <sheetView zoomScaleNormal="100" workbookViewId="0">
      <selection activeCell="D23" sqref="D23:E24"/>
    </sheetView>
  </sheetViews>
  <sheetFormatPr defaultRowHeight="12.75" x14ac:dyDescent="0.2"/>
  <cols>
    <col min="1" max="1" width="20.140625" customWidth="1"/>
    <col min="2" max="2" width="5.7109375" customWidth="1"/>
    <col min="3" max="3" width="5.7109375" style="167" customWidth="1"/>
    <col min="4" max="4" width="5.7109375" customWidth="1"/>
    <col min="5" max="5" width="5.7109375" style="167" customWidth="1"/>
    <col min="6" max="6" width="5.7109375" customWidth="1"/>
    <col min="7" max="7" width="5.7109375" style="167" customWidth="1"/>
    <col min="8" max="8" width="5.7109375" customWidth="1"/>
    <col min="9" max="9" width="5.7109375" style="167" customWidth="1"/>
    <col min="10" max="10" width="5.7109375" customWidth="1"/>
    <col min="11" max="11" width="5.7109375" style="167" customWidth="1"/>
    <col min="12" max="12" width="5.7109375" customWidth="1"/>
    <col min="13" max="13" width="5.7109375" style="167" customWidth="1"/>
  </cols>
  <sheetData>
    <row r="1" spans="1:14" ht="17.25" customHeight="1" x14ac:dyDescent="0.25">
      <c r="A1" s="1644" t="s">
        <v>1195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</row>
    <row r="2" spans="1:14" ht="15" x14ac:dyDescent="0.25">
      <c r="A2" s="1644" t="s">
        <v>1851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</row>
    <row r="3" spans="1:14" ht="18" customHeight="1" x14ac:dyDescent="0.25">
      <c r="A3" s="1644" t="s">
        <v>1196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</row>
    <row r="4" spans="1:14" s="46" customFormat="1" ht="18" customHeight="1" x14ac:dyDescent="0.2">
      <c r="A4" s="1425" t="s">
        <v>891</v>
      </c>
      <c r="B4" s="1245" t="s">
        <v>1188</v>
      </c>
      <c r="C4" s="1245"/>
      <c r="D4" s="1245"/>
      <c r="E4" s="1245"/>
      <c r="F4" s="1245" t="s">
        <v>1189</v>
      </c>
      <c r="G4" s="1245"/>
      <c r="H4" s="1245"/>
      <c r="I4" s="1245"/>
      <c r="J4" s="1245" t="s">
        <v>1190</v>
      </c>
      <c r="K4" s="1245"/>
      <c r="L4" s="1245"/>
      <c r="M4" s="1245"/>
      <c r="N4" s="261"/>
    </row>
    <row r="5" spans="1:14" s="46" customFormat="1" ht="16.5" customHeight="1" x14ac:dyDescent="0.2">
      <c r="A5" s="1425"/>
      <c r="B5" s="1245">
        <v>2023</v>
      </c>
      <c r="C5" s="1245"/>
      <c r="D5" s="1245">
        <v>2024</v>
      </c>
      <c r="E5" s="1245"/>
      <c r="F5" s="1245">
        <v>2023</v>
      </c>
      <c r="G5" s="1245"/>
      <c r="H5" s="1245">
        <v>2024</v>
      </c>
      <c r="I5" s="1245"/>
      <c r="J5" s="1245">
        <v>2023</v>
      </c>
      <c r="K5" s="1245"/>
      <c r="L5" s="1245">
        <v>2024</v>
      </c>
      <c r="M5" s="1245"/>
    </row>
    <row r="6" spans="1:14" s="263" customFormat="1" ht="38.25" customHeight="1" x14ac:dyDescent="0.2">
      <c r="A6" s="1425"/>
      <c r="B6" s="898" t="s">
        <v>1191</v>
      </c>
      <c r="C6" s="262" t="s">
        <v>1192</v>
      </c>
      <c r="D6" s="389" t="s">
        <v>1191</v>
      </c>
      <c r="E6" s="262" t="s">
        <v>1192</v>
      </c>
      <c r="F6" s="898" t="s">
        <v>1191</v>
      </c>
      <c r="G6" s="262" t="s">
        <v>1192</v>
      </c>
      <c r="H6" s="389" t="s">
        <v>1191</v>
      </c>
      <c r="I6" s="262" t="s">
        <v>1192</v>
      </c>
      <c r="J6" s="898" t="s">
        <v>1191</v>
      </c>
      <c r="K6" s="262" t="s">
        <v>1192</v>
      </c>
      <c r="L6" s="389" t="s">
        <v>1191</v>
      </c>
      <c r="M6" s="262" t="s">
        <v>1192</v>
      </c>
    </row>
    <row r="7" spans="1:14" ht="29.25" customHeight="1" x14ac:dyDescent="0.2">
      <c r="A7" s="433" t="s">
        <v>569</v>
      </c>
      <c r="B7" s="908">
        <v>107</v>
      </c>
      <c r="C7" s="168">
        <v>21.9</v>
      </c>
      <c r="D7" s="583">
        <v>112</v>
      </c>
      <c r="E7" s="168">
        <v>22.9</v>
      </c>
      <c r="F7" s="908" t="s">
        <v>210</v>
      </c>
      <c r="G7" s="908" t="s">
        <v>210</v>
      </c>
      <c r="H7" s="1030" t="s">
        <v>210</v>
      </c>
      <c r="I7" s="1030" t="s">
        <v>210</v>
      </c>
      <c r="J7" s="908">
        <v>107</v>
      </c>
      <c r="K7" s="168">
        <v>21.9</v>
      </c>
      <c r="L7" s="583">
        <v>112</v>
      </c>
      <c r="M7" s="168">
        <v>22.9</v>
      </c>
    </row>
    <row r="8" spans="1:14" ht="29.25" customHeight="1" x14ac:dyDescent="0.2">
      <c r="A8" s="433" t="s">
        <v>56</v>
      </c>
      <c r="B8" s="908">
        <v>3</v>
      </c>
      <c r="C8" s="168">
        <v>10.5</v>
      </c>
      <c r="D8" s="583">
        <v>3</v>
      </c>
      <c r="E8" s="168">
        <v>10.5</v>
      </c>
      <c r="F8" s="908">
        <v>1</v>
      </c>
      <c r="G8" s="908">
        <v>167</v>
      </c>
      <c r="H8" s="1030" t="s">
        <v>210</v>
      </c>
      <c r="I8" s="1030" t="s">
        <v>210</v>
      </c>
      <c r="J8" s="908">
        <v>4</v>
      </c>
      <c r="K8" s="168">
        <v>13.7</v>
      </c>
      <c r="L8" s="583">
        <v>3</v>
      </c>
      <c r="M8" s="168">
        <v>10.199999999999999</v>
      </c>
    </row>
    <row r="9" spans="1:14" ht="29.25" customHeight="1" x14ac:dyDescent="0.2">
      <c r="A9" s="433" t="s">
        <v>570</v>
      </c>
      <c r="B9" s="908" t="s">
        <v>210</v>
      </c>
      <c r="C9" s="908" t="s">
        <v>210</v>
      </c>
      <c r="D9" s="583">
        <v>1</v>
      </c>
      <c r="E9" s="583">
        <v>27</v>
      </c>
      <c r="F9" s="908">
        <v>1</v>
      </c>
      <c r="G9" s="908">
        <v>40</v>
      </c>
      <c r="H9" s="1030" t="s">
        <v>210</v>
      </c>
      <c r="I9" s="1030" t="s">
        <v>210</v>
      </c>
      <c r="J9" s="908">
        <v>1</v>
      </c>
      <c r="K9" s="908">
        <v>16.399999999999999</v>
      </c>
      <c r="L9" s="583">
        <v>1</v>
      </c>
      <c r="M9" s="583">
        <v>16.399999999999999</v>
      </c>
    </row>
    <row r="10" spans="1:14" ht="29.25" customHeight="1" x14ac:dyDescent="0.2">
      <c r="A10" s="433" t="s">
        <v>571</v>
      </c>
      <c r="B10" s="908">
        <v>2</v>
      </c>
      <c r="C10" s="168">
        <v>24.1</v>
      </c>
      <c r="D10" s="583">
        <v>1</v>
      </c>
      <c r="E10" s="168">
        <v>12.2</v>
      </c>
      <c r="F10" s="908">
        <v>2</v>
      </c>
      <c r="G10" s="168">
        <v>90.9</v>
      </c>
      <c r="H10" s="583">
        <v>2</v>
      </c>
      <c r="I10" s="168">
        <v>90.9</v>
      </c>
      <c r="J10" s="908">
        <v>4</v>
      </c>
      <c r="K10" s="168">
        <v>38.1</v>
      </c>
      <c r="L10" s="583">
        <v>3</v>
      </c>
      <c r="M10" s="168">
        <v>28.8</v>
      </c>
    </row>
    <row r="11" spans="1:14" ht="29.25" customHeight="1" x14ac:dyDescent="0.2">
      <c r="A11" s="433" t="s">
        <v>901</v>
      </c>
      <c r="B11" s="908" t="s">
        <v>210</v>
      </c>
      <c r="C11" s="908" t="s">
        <v>210</v>
      </c>
      <c r="D11" s="583">
        <v>3</v>
      </c>
      <c r="E11" s="583">
        <v>23.3</v>
      </c>
      <c r="F11" s="908" t="s">
        <v>210</v>
      </c>
      <c r="G11" s="908" t="s">
        <v>210</v>
      </c>
      <c r="H11" s="1030" t="s">
        <v>210</v>
      </c>
      <c r="I11" s="1030" t="s">
        <v>210</v>
      </c>
      <c r="J11" s="908" t="s">
        <v>210</v>
      </c>
      <c r="K11" s="908" t="s">
        <v>210</v>
      </c>
      <c r="L11" s="583">
        <v>3</v>
      </c>
      <c r="M11" s="583">
        <v>23.3</v>
      </c>
    </row>
    <row r="12" spans="1:14" ht="29.25" customHeight="1" x14ac:dyDescent="0.2">
      <c r="A12" s="433" t="s">
        <v>55</v>
      </c>
      <c r="B12" s="908">
        <v>5</v>
      </c>
      <c r="C12" s="168">
        <v>23.7</v>
      </c>
      <c r="D12" s="583">
        <v>4</v>
      </c>
      <c r="E12" s="168">
        <v>19</v>
      </c>
      <c r="F12" s="908" t="s">
        <v>210</v>
      </c>
      <c r="G12" s="908" t="s">
        <v>210</v>
      </c>
      <c r="H12" s="583">
        <v>1</v>
      </c>
      <c r="I12" s="583">
        <v>15.4</v>
      </c>
      <c r="J12" s="908">
        <v>5</v>
      </c>
      <c r="K12" s="168">
        <v>18.100000000000001</v>
      </c>
      <c r="L12" s="583">
        <v>5</v>
      </c>
      <c r="M12" s="168">
        <v>18.2</v>
      </c>
    </row>
    <row r="13" spans="1:14" ht="29.25" customHeight="1" x14ac:dyDescent="0.2">
      <c r="A13" s="433" t="s">
        <v>572</v>
      </c>
      <c r="B13" s="908">
        <v>10</v>
      </c>
      <c r="C13" s="168">
        <v>25.9</v>
      </c>
      <c r="D13" s="583">
        <v>8</v>
      </c>
      <c r="E13" s="168">
        <v>20.8</v>
      </c>
      <c r="F13" s="908" t="s">
        <v>210</v>
      </c>
      <c r="G13" s="908" t="s">
        <v>210</v>
      </c>
      <c r="H13" s="1030" t="s">
        <v>210</v>
      </c>
      <c r="I13" s="1030" t="s">
        <v>210</v>
      </c>
      <c r="J13" s="908">
        <v>10</v>
      </c>
      <c r="K13" s="168">
        <v>25.9</v>
      </c>
      <c r="L13" s="583">
        <v>8</v>
      </c>
      <c r="M13" s="168">
        <v>20.8</v>
      </c>
    </row>
    <row r="14" spans="1:14" ht="29.25" customHeight="1" x14ac:dyDescent="0.2">
      <c r="A14" s="433" t="s">
        <v>1193</v>
      </c>
      <c r="B14" s="908">
        <v>1</v>
      </c>
      <c r="C14" s="908">
        <v>15.2</v>
      </c>
      <c r="D14" s="1030" t="s">
        <v>210</v>
      </c>
      <c r="E14" s="1030" t="s">
        <v>210</v>
      </c>
      <c r="F14" s="908" t="s">
        <v>210</v>
      </c>
      <c r="G14" s="908" t="s">
        <v>210</v>
      </c>
      <c r="H14" s="1030" t="s">
        <v>210</v>
      </c>
      <c r="I14" s="1030" t="s">
        <v>210</v>
      </c>
      <c r="J14" s="908">
        <v>1</v>
      </c>
      <c r="K14" s="908">
        <v>13.7</v>
      </c>
      <c r="L14" s="1030" t="s">
        <v>210</v>
      </c>
      <c r="M14" s="1030" t="s">
        <v>210</v>
      </c>
    </row>
    <row r="15" spans="1:14" ht="29.25" customHeight="1" x14ac:dyDescent="0.2">
      <c r="A15" s="524" t="s">
        <v>1632</v>
      </c>
      <c r="B15" s="908">
        <v>3</v>
      </c>
      <c r="C15" s="168">
        <v>46.9</v>
      </c>
      <c r="D15" s="583">
        <v>3</v>
      </c>
      <c r="E15" s="168">
        <v>46.2</v>
      </c>
      <c r="F15" s="908">
        <v>7</v>
      </c>
      <c r="G15" s="168">
        <v>31.7</v>
      </c>
      <c r="H15" s="1030" t="s">
        <v>210</v>
      </c>
      <c r="I15" s="1030" t="s">
        <v>210</v>
      </c>
      <c r="J15" s="908">
        <v>10</v>
      </c>
      <c r="K15" s="168">
        <v>35.1</v>
      </c>
      <c r="L15" s="583">
        <v>3</v>
      </c>
      <c r="M15" s="168">
        <v>10.5</v>
      </c>
    </row>
    <row r="16" spans="1:14" ht="29.25" customHeight="1" x14ac:dyDescent="0.2">
      <c r="A16" s="524" t="s">
        <v>1633</v>
      </c>
      <c r="B16" s="908">
        <v>3</v>
      </c>
      <c r="C16" s="168">
        <v>21.6</v>
      </c>
      <c r="D16" s="583">
        <v>5</v>
      </c>
      <c r="E16" s="168">
        <v>36</v>
      </c>
      <c r="F16" s="908">
        <v>5</v>
      </c>
      <c r="G16" s="168">
        <v>32.5</v>
      </c>
      <c r="H16" s="583">
        <v>6</v>
      </c>
      <c r="I16" s="168">
        <v>39.700000000000003</v>
      </c>
      <c r="J16" s="908">
        <v>8</v>
      </c>
      <c r="K16" s="168">
        <v>27.3</v>
      </c>
      <c r="L16" s="583">
        <v>11</v>
      </c>
      <c r="M16" s="168">
        <v>37.9</v>
      </c>
    </row>
    <row r="17" spans="1:13" ht="29.25" customHeight="1" x14ac:dyDescent="0.2">
      <c r="A17" s="524" t="s">
        <v>1634</v>
      </c>
      <c r="B17" s="908">
        <v>6</v>
      </c>
      <c r="C17" s="168">
        <v>6</v>
      </c>
      <c r="D17" s="583">
        <v>7</v>
      </c>
      <c r="E17" s="168">
        <v>7</v>
      </c>
      <c r="F17" s="908">
        <v>10</v>
      </c>
      <c r="G17" s="168">
        <v>12.5</v>
      </c>
      <c r="H17" s="583">
        <v>11</v>
      </c>
      <c r="I17" s="168">
        <v>13.4</v>
      </c>
      <c r="J17" s="908">
        <v>16</v>
      </c>
      <c r="K17" s="168">
        <v>14.9</v>
      </c>
      <c r="L17" s="583">
        <v>18</v>
      </c>
      <c r="M17" s="168">
        <v>16.3</v>
      </c>
    </row>
    <row r="18" spans="1:13" ht="29.25" customHeight="1" x14ac:dyDescent="0.2">
      <c r="A18" s="524" t="s">
        <v>57</v>
      </c>
      <c r="B18" s="908">
        <v>5</v>
      </c>
      <c r="C18" s="168">
        <v>17.399999999999999</v>
      </c>
      <c r="D18" s="583">
        <v>4</v>
      </c>
      <c r="E18" s="168">
        <v>13.9</v>
      </c>
      <c r="F18" s="908">
        <v>2</v>
      </c>
      <c r="G18" s="168">
        <v>23</v>
      </c>
      <c r="H18" s="583">
        <v>3</v>
      </c>
      <c r="I18" s="168">
        <v>34.5</v>
      </c>
      <c r="J18" s="908">
        <v>7</v>
      </c>
      <c r="K18" s="168">
        <v>18.7</v>
      </c>
      <c r="L18" s="583">
        <v>7</v>
      </c>
      <c r="M18" s="168">
        <v>18.7</v>
      </c>
    </row>
    <row r="19" spans="1:13" ht="29.25" customHeight="1" x14ac:dyDescent="0.2">
      <c r="A19" s="524" t="s">
        <v>1635</v>
      </c>
      <c r="B19" s="908">
        <v>3</v>
      </c>
      <c r="C19" s="168">
        <v>17.5</v>
      </c>
      <c r="D19" s="583">
        <v>2</v>
      </c>
      <c r="E19" s="168">
        <v>11.6</v>
      </c>
      <c r="F19" s="908">
        <v>6</v>
      </c>
      <c r="G19" s="168">
        <v>27.1</v>
      </c>
      <c r="H19" s="583">
        <v>3</v>
      </c>
      <c r="I19" s="168">
        <v>13.4</v>
      </c>
      <c r="J19" s="908">
        <v>9</v>
      </c>
      <c r="K19" s="168">
        <v>23</v>
      </c>
      <c r="L19" s="583">
        <v>5</v>
      </c>
      <c r="M19" s="168">
        <v>12.6</v>
      </c>
    </row>
    <row r="20" spans="1:13" ht="29.25" customHeight="1" x14ac:dyDescent="0.2">
      <c r="A20" s="524" t="s">
        <v>1636</v>
      </c>
      <c r="B20" s="908" t="s">
        <v>210</v>
      </c>
      <c r="C20" s="908" t="s">
        <v>210</v>
      </c>
      <c r="D20" s="1030" t="s">
        <v>210</v>
      </c>
      <c r="E20" s="1030" t="s">
        <v>210</v>
      </c>
      <c r="F20" s="908">
        <v>2</v>
      </c>
      <c r="G20" s="168">
        <v>26.3</v>
      </c>
      <c r="H20" s="583">
        <v>2</v>
      </c>
      <c r="I20" s="168">
        <v>26.7</v>
      </c>
      <c r="J20" s="908">
        <v>2</v>
      </c>
      <c r="K20" s="168">
        <v>18.2</v>
      </c>
      <c r="L20" s="583">
        <v>2</v>
      </c>
      <c r="M20" s="168">
        <v>18.5</v>
      </c>
    </row>
    <row r="21" spans="1:13" ht="29.25" customHeight="1" x14ac:dyDescent="0.2">
      <c r="A21" s="524" t="s">
        <v>58</v>
      </c>
      <c r="B21" s="908">
        <v>5</v>
      </c>
      <c r="C21" s="168">
        <v>24.2</v>
      </c>
      <c r="D21" s="583">
        <v>5</v>
      </c>
      <c r="E21" s="168">
        <v>23.6</v>
      </c>
      <c r="F21" s="908" t="s">
        <v>210</v>
      </c>
      <c r="G21" s="908" t="s">
        <v>210</v>
      </c>
      <c r="H21" s="1030" t="s">
        <v>210</v>
      </c>
      <c r="I21" s="1030" t="s">
        <v>210</v>
      </c>
      <c r="J21" s="908">
        <v>5</v>
      </c>
      <c r="K21" s="168">
        <v>24.2</v>
      </c>
      <c r="L21" s="583">
        <v>5</v>
      </c>
      <c r="M21" s="168">
        <v>23.6</v>
      </c>
    </row>
    <row r="22" spans="1:13" ht="29.25" customHeight="1" x14ac:dyDescent="0.2">
      <c r="A22" s="524" t="s">
        <v>1637</v>
      </c>
      <c r="B22" s="908">
        <v>6</v>
      </c>
      <c r="C22" s="168">
        <v>65.2</v>
      </c>
      <c r="D22" s="583">
        <v>5</v>
      </c>
      <c r="E22" s="168">
        <v>54.9</v>
      </c>
      <c r="F22" s="908">
        <v>4</v>
      </c>
      <c r="G22" s="168">
        <v>64.5</v>
      </c>
      <c r="H22" s="583">
        <v>5</v>
      </c>
      <c r="I22" s="168">
        <v>80.599999999999994</v>
      </c>
      <c r="J22" s="908">
        <v>10</v>
      </c>
      <c r="K22" s="168">
        <v>64.900000000000006</v>
      </c>
      <c r="L22" s="583">
        <v>10</v>
      </c>
      <c r="M22" s="168">
        <v>65.400000000000006</v>
      </c>
    </row>
    <row r="23" spans="1:13" ht="29.25" customHeight="1" x14ac:dyDescent="0.2">
      <c r="A23" s="524" t="s">
        <v>1638</v>
      </c>
      <c r="B23" s="908" t="s">
        <v>210</v>
      </c>
      <c r="C23" s="908" t="s">
        <v>210</v>
      </c>
      <c r="D23" s="1030" t="s">
        <v>210</v>
      </c>
      <c r="E23" s="1030" t="s">
        <v>210</v>
      </c>
      <c r="F23" s="908">
        <v>8</v>
      </c>
      <c r="G23" s="168">
        <v>94.1</v>
      </c>
      <c r="H23" s="583">
        <v>11</v>
      </c>
      <c r="I23" s="168">
        <v>132.5</v>
      </c>
      <c r="J23" s="908">
        <v>8</v>
      </c>
      <c r="K23" s="168">
        <v>67.8</v>
      </c>
      <c r="L23" s="583">
        <v>11</v>
      </c>
      <c r="M23" s="168">
        <v>94.8</v>
      </c>
    </row>
    <row r="24" spans="1:13" ht="29.25" customHeight="1" x14ac:dyDescent="0.2">
      <c r="A24" s="524" t="s">
        <v>1639</v>
      </c>
      <c r="B24" s="417">
        <v>5</v>
      </c>
      <c r="C24" s="417">
        <v>116</v>
      </c>
      <c r="D24" s="1030" t="s">
        <v>210</v>
      </c>
      <c r="E24" s="1030" t="s">
        <v>210</v>
      </c>
      <c r="F24" s="908">
        <v>4</v>
      </c>
      <c r="G24" s="168">
        <v>47.6</v>
      </c>
      <c r="H24" s="583">
        <v>1</v>
      </c>
      <c r="I24" s="168">
        <v>12</v>
      </c>
      <c r="J24" s="908">
        <v>9</v>
      </c>
      <c r="K24" s="168">
        <v>70.900000000000006</v>
      </c>
      <c r="L24" s="583">
        <v>1</v>
      </c>
      <c r="M24" s="168">
        <v>7.9</v>
      </c>
    </row>
    <row r="25" spans="1:13" ht="29.25" customHeight="1" x14ac:dyDescent="0.2">
      <c r="A25" s="524" t="s">
        <v>1640</v>
      </c>
      <c r="B25" s="908">
        <v>5</v>
      </c>
      <c r="C25" s="168">
        <v>72.5</v>
      </c>
      <c r="D25" s="583">
        <v>3</v>
      </c>
      <c r="E25" s="168">
        <v>43.5</v>
      </c>
      <c r="F25" s="908">
        <v>10</v>
      </c>
      <c r="G25" s="168">
        <v>98</v>
      </c>
      <c r="H25" s="583">
        <v>11</v>
      </c>
      <c r="I25" s="168">
        <v>108.9</v>
      </c>
      <c r="J25" s="908">
        <v>15</v>
      </c>
      <c r="K25" s="168">
        <v>87.7</v>
      </c>
      <c r="L25" s="583">
        <v>14</v>
      </c>
      <c r="M25" s="168">
        <v>82.4</v>
      </c>
    </row>
    <row r="26" spans="1:13" ht="29.25" customHeight="1" x14ac:dyDescent="0.2">
      <c r="A26" s="524" t="s">
        <v>1644</v>
      </c>
      <c r="B26" s="908">
        <v>1</v>
      </c>
      <c r="C26" s="908">
        <v>25.6</v>
      </c>
      <c r="D26" s="583">
        <v>2</v>
      </c>
      <c r="E26" s="583">
        <v>51.3</v>
      </c>
      <c r="F26" s="908">
        <v>5</v>
      </c>
      <c r="G26" s="168">
        <v>35</v>
      </c>
      <c r="H26" s="583">
        <v>3</v>
      </c>
      <c r="I26" s="168">
        <v>21.3</v>
      </c>
      <c r="J26" s="908">
        <v>6</v>
      </c>
      <c r="K26" s="168">
        <v>33</v>
      </c>
      <c r="L26" s="583">
        <v>5</v>
      </c>
      <c r="M26" s="168">
        <v>27.8</v>
      </c>
    </row>
    <row r="27" spans="1:13" ht="29.25" customHeight="1" x14ac:dyDescent="0.2">
      <c r="A27" s="524" t="s">
        <v>1641</v>
      </c>
      <c r="B27" s="908">
        <v>2</v>
      </c>
      <c r="C27" s="168">
        <v>50</v>
      </c>
      <c r="D27" s="583">
        <v>1</v>
      </c>
      <c r="E27" s="168">
        <v>25</v>
      </c>
      <c r="F27" s="908">
        <v>15</v>
      </c>
      <c r="G27" s="168">
        <v>127.1</v>
      </c>
      <c r="H27" s="583">
        <v>3</v>
      </c>
      <c r="I27" s="168">
        <v>25.9</v>
      </c>
      <c r="J27" s="908">
        <v>17</v>
      </c>
      <c r="K27" s="168">
        <v>107.6</v>
      </c>
      <c r="L27" s="583">
        <v>4</v>
      </c>
      <c r="M27" s="168">
        <v>25.6</v>
      </c>
    </row>
    <row r="28" spans="1:13" ht="29.25" customHeight="1" x14ac:dyDescent="0.2">
      <c r="A28" s="524" t="s">
        <v>1642</v>
      </c>
      <c r="B28" s="908">
        <v>15</v>
      </c>
      <c r="C28" s="168">
        <v>42</v>
      </c>
      <c r="D28" s="583">
        <v>11</v>
      </c>
      <c r="E28" s="168">
        <v>31.2</v>
      </c>
      <c r="F28" s="908">
        <v>3</v>
      </c>
      <c r="G28" s="168">
        <v>29.4</v>
      </c>
      <c r="H28" s="583">
        <v>7</v>
      </c>
      <c r="I28" s="168">
        <v>70</v>
      </c>
      <c r="J28" s="908">
        <v>18</v>
      </c>
      <c r="K28" s="168">
        <v>39.200000000000003</v>
      </c>
      <c r="L28" s="583">
        <v>18</v>
      </c>
      <c r="M28" s="168">
        <v>39.700000000000003</v>
      </c>
    </row>
    <row r="29" spans="1:13" ht="29.25" customHeight="1" x14ac:dyDescent="0.2">
      <c r="A29" s="264" t="s">
        <v>64</v>
      </c>
      <c r="B29" s="913">
        <v>187</v>
      </c>
      <c r="C29" s="166">
        <v>23.5</v>
      </c>
      <c r="D29" s="554">
        <v>180</v>
      </c>
      <c r="E29" s="166">
        <v>22.6</v>
      </c>
      <c r="F29" s="913">
        <v>85</v>
      </c>
      <c r="G29" s="166">
        <v>35.799999999999997</v>
      </c>
      <c r="H29" s="554">
        <v>69</v>
      </c>
      <c r="I29" s="166">
        <v>28.9</v>
      </c>
      <c r="J29" s="913">
        <v>272</v>
      </c>
      <c r="K29" s="166">
        <v>26.3</v>
      </c>
      <c r="L29" s="554">
        <v>249</v>
      </c>
      <c r="M29" s="166">
        <v>24.1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zoomScale="85" zoomScaleNormal="85" workbookViewId="0">
      <selection activeCell="AA8" sqref="AA8"/>
    </sheetView>
  </sheetViews>
  <sheetFormatPr defaultRowHeight="12.75" x14ac:dyDescent="0.2"/>
  <cols>
    <col min="1" max="1" width="21.42578125" customWidth="1"/>
    <col min="2" max="13" width="5.85546875" customWidth="1"/>
  </cols>
  <sheetData>
    <row r="1" spans="1:15" ht="15.75" customHeight="1" x14ac:dyDescent="0.25">
      <c r="A1" s="1644" t="s">
        <v>1852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</row>
    <row r="2" spans="1:15" ht="15.75" customHeight="1" x14ac:dyDescent="0.25">
      <c r="A2" s="1647" t="s">
        <v>1197</v>
      </c>
      <c r="B2" s="1647"/>
      <c r="C2" s="1647"/>
      <c r="D2" s="1647"/>
      <c r="E2" s="1647"/>
      <c r="F2" s="1647"/>
      <c r="G2" s="1647"/>
      <c r="H2" s="1647"/>
      <c r="I2" s="1647"/>
      <c r="J2" s="1647"/>
      <c r="K2" s="1647"/>
      <c r="L2" s="1647"/>
      <c r="M2" s="1647"/>
    </row>
    <row r="3" spans="1:15" s="46" customFormat="1" ht="16.5" customHeight="1" x14ac:dyDescent="0.2">
      <c r="A3" s="1425" t="s">
        <v>891</v>
      </c>
      <c r="B3" s="1245" t="s">
        <v>1188</v>
      </c>
      <c r="C3" s="1245"/>
      <c r="D3" s="1245"/>
      <c r="E3" s="1245"/>
      <c r="F3" s="1245" t="s">
        <v>1189</v>
      </c>
      <c r="G3" s="1245"/>
      <c r="H3" s="1245"/>
      <c r="I3" s="1245"/>
      <c r="J3" s="1245" t="s">
        <v>1190</v>
      </c>
      <c r="K3" s="1245"/>
      <c r="L3" s="1245"/>
      <c r="M3" s="1245"/>
      <c r="N3" s="261"/>
    </row>
    <row r="4" spans="1:15" s="46" customFormat="1" ht="21.6" customHeight="1" x14ac:dyDescent="0.2">
      <c r="A4" s="1425"/>
      <c r="B4" s="1245">
        <v>2023</v>
      </c>
      <c r="C4" s="1245"/>
      <c r="D4" s="1245">
        <v>2024</v>
      </c>
      <c r="E4" s="1245"/>
      <c r="F4" s="1245">
        <v>2023</v>
      </c>
      <c r="G4" s="1245"/>
      <c r="H4" s="1245">
        <v>2024</v>
      </c>
      <c r="I4" s="1245"/>
      <c r="J4" s="1245">
        <v>2023</v>
      </c>
      <c r="K4" s="1245"/>
      <c r="L4" s="1245">
        <v>2024</v>
      </c>
      <c r="M4" s="1245"/>
    </row>
    <row r="5" spans="1:15" s="263" customFormat="1" ht="34.9" customHeight="1" x14ac:dyDescent="0.2">
      <c r="A5" s="1425"/>
      <c r="B5" s="898" t="s">
        <v>1191</v>
      </c>
      <c r="C5" s="262" t="s">
        <v>1192</v>
      </c>
      <c r="D5" s="389" t="s">
        <v>1191</v>
      </c>
      <c r="E5" s="262" t="s">
        <v>1192</v>
      </c>
      <c r="F5" s="898" t="s">
        <v>1191</v>
      </c>
      <c r="G5" s="262" t="s">
        <v>1192</v>
      </c>
      <c r="H5" s="389" t="s">
        <v>1191</v>
      </c>
      <c r="I5" s="262" t="s">
        <v>1192</v>
      </c>
      <c r="J5" s="898" t="s">
        <v>1191</v>
      </c>
      <c r="K5" s="262" t="s">
        <v>1192</v>
      </c>
      <c r="L5" s="389" t="s">
        <v>1191</v>
      </c>
      <c r="M5" s="262" t="s">
        <v>1192</v>
      </c>
    </row>
    <row r="6" spans="1:15" ht="28.9" customHeight="1" x14ac:dyDescent="0.2">
      <c r="A6" s="572" t="s">
        <v>569</v>
      </c>
      <c r="B6" s="906">
        <v>7</v>
      </c>
      <c r="C6" s="569">
        <v>1.4</v>
      </c>
      <c r="D6" s="573">
        <v>7</v>
      </c>
      <c r="E6" s="569">
        <v>1.4</v>
      </c>
      <c r="F6" s="908" t="s">
        <v>210</v>
      </c>
      <c r="G6" s="908" t="s">
        <v>210</v>
      </c>
      <c r="H6" s="1030" t="s">
        <v>210</v>
      </c>
      <c r="I6" s="1030" t="s">
        <v>210</v>
      </c>
      <c r="J6" s="906">
        <v>7</v>
      </c>
      <c r="K6" s="569">
        <v>1.4</v>
      </c>
      <c r="L6" s="573">
        <v>7</v>
      </c>
      <c r="M6" s="569">
        <v>1.4</v>
      </c>
      <c r="N6" s="263"/>
      <c r="O6" s="263"/>
    </row>
    <row r="7" spans="1:15" ht="28.9" customHeight="1" x14ac:dyDescent="0.2">
      <c r="A7" s="572" t="s">
        <v>56</v>
      </c>
      <c r="B7" s="908" t="s">
        <v>210</v>
      </c>
      <c r="C7" s="908" t="s">
        <v>210</v>
      </c>
      <c r="D7" s="571">
        <v>1</v>
      </c>
      <c r="E7" s="571">
        <v>3.5</v>
      </c>
      <c r="F7" s="908" t="s">
        <v>210</v>
      </c>
      <c r="G7" s="908" t="s">
        <v>210</v>
      </c>
      <c r="H7" s="1030" t="s">
        <v>210</v>
      </c>
      <c r="I7" s="1030" t="s">
        <v>210</v>
      </c>
      <c r="J7" s="908" t="s">
        <v>210</v>
      </c>
      <c r="K7" s="908" t="s">
        <v>210</v>
      </c>
      <c r="L7" s="571">
        <v>1</v>
      </c>
      <c r="M7" s="571">
        <v>3.4</v>
      </c>
      <c r="N7" s="263"/>
      <c r="O7" s="263"/>
    </row>
    <row r="8" spans="1:15" ht="28.9" customHeight="1" x14ac:dyDescent="0.2">
      <c r="A8" s="572" t="s">
        <v>570</v>
      </c>
      <c r="B8" s="908" t="s">
        <v>210</v>
      </c>
      <c r="C8" s="908" t="s">
        <v>210</v>
      </c>
      <c r="D8" s="1030" t="s">
        <v>210</v>
      </c>
      <c r="E8" s="1030" t="s">
        <v>210</v>
      </c>
      <c r="F8" s="908" t="s">
        <v>210</v>
      </c>
      <c r="G8" s="908" t="s">
        <v>210</v>
      </c>
      <c r="H8" s="1030" t="s">
        <v>210</v>
      </c>
      <c r="I8" s="1030" t="s">
        <v>210</v>
      </c>
      <c r="J8" s="908" t="s">
        <v>210</v>
      </c>
      <c r="K8" s="908" t="s">
        <v>210</v>
      </c>
      <c r="L8" s="1030" t="s">
        <v>210</v>
      </c>
      <c r="M8" s="1030" t="s">
        <v>210</v>
      </c>
      <c r="N8" s="32"/>
    </row>
    <row r="9" spans="1:15" ht="28.9" customHeight="1" x14ac:dyDescent="0.2">
      <c r="A9" s="572" t="s">
        <v>571</v>
      </c>
      <c r="B9" s="906" t="s">
        <v>210</v>
      </c>
      <c r="C9" s="906" t="s">
        <v>210</v>
      </c>
      <c r="D9" s="1030" t="s">
        <v>210</v>
      </c>
      <c r="E9" s="1030" t="s">
        <v>210</v>
      </c>
      <c r="F9" s="897" t="s">
        <v>210</v>
      </c>
      <c r="G9" s="897" t="s">
        <v>210</v>
      </c>
      <c r="H9" s="1030" t="s">
        <v>210</v>
      </c>
      <c r="I9" s="1030" t="s">
        <v>210</v>
      </c>
      <c r="J9" s="906" t="s">
        <v>210</v>
      </c>
      <c r="K9" s="906" t="s">
        <v>210</v>
      </c>
      <c r="L9" s="1030" t="s">
        <v>210</v>
      </c>
      <c r="M9" s="1030" t="s">
        <v>210</v>
      </c>
      <c r="N9" s="32"/>
    </row>
    <row r="10" spans="1:15" ht="28.9" customHeight="1" x14ac:dyDescent="0.2">
      <c r="A10" s="572" t="s">
        <v>901</v>
      </c>
      <c r="B10" s="897" t="s">
        <v>210</v>
      </c>
      <c r="C10" s="897" t="s">
        <v>210</v>
      </c>
      <c r="D10" s="1030" t="s">
        <v>210</v>
      </c>
      <c r="E10" s="1030" t="s">
        <v>210</v>
      </c>
      <c r="F10" s="897" t="s">
        <v>210</v>
      </c>
      <c r="G10" s="897" t="s">
        <v>210</v>
      </c>
      <c r="H10" s="1030" t="s">
        <v>210</v>
      </c>
      <c r="I10" s="1030" t="s">
        <v>210</v>
      </c>
      <c r="J10" s="897" t="s">
        <v>210</v>
      </c>
      <c r="K10" s="897" t="s">
        <v>210</v>
      </c>
      <c r="L10" s="1030" t="s">
        <v>210</v>
      </c>
      <c r="M10" s="1030" t="s">
        <v>210</v>
      </c>
      <c r="N10" s="32"/>
    </row>
    <row r="11" spans="1:15" ht="28.9" customHeight="1" x14ac:dyDescent="0.2">
      <c r="A11" s="572" t="s">
        <v>55</v>
      </c>
      <c r="B11" s="897">
        <v>1</v>
      </c>
      <c r="C11" s="897">
        <v>4.7</v>
      </c>
      <c r="D11" s="1030" t="s">
        <v>210</v>
      </c>
      <c r="E11" s="1030" t="s">
        <v>210</v>
      </c>
      <c r="F11" s="897" t="s">
        <v>210</v>
      </c>
      <c r="G11" s="897" t="s">
        <v>210</v>
      </c>
      <c r="H11" s="1030" t="s">
        <v>210</v>
      </c>
      <c r="I11" s="1030" t="s">
        <v>210</v>
      </c>
      <c r="J11" s="897">
        <v>1</v>
      </c>
      <c r="K11" s="897">
        <v>3.6</v>
      </c>
      <c r="L11" s="1030" t="s">
        <v>210</v>
      </c>
      <c r="M11" s="1030" t="s">
        <v>210</v>
      </c>
      <c r="N11" s="32"/>
    </row>
    <row r="12" spans="1:15" ht="28.9" customHeight="1" x14ac:dyDescent="0.2">
      <c r="A12" s="572" t="s">
        <v>572</v>
      </c>
      <c r="B12" s="906">
        <v>2</v>
      </c>
      <c r="C12" s="906">
        <v>5.2</v>
      </c>
      <c r="D12" s="1030" t="s">
        <v>210</v>
      </c>
      <c r="E12" s="1030" t="s">
        <v>210</v>
      </c>
      <c r="F12" s="897" t="s">
        <v>210</v>
      </c>
      <c r="G12" s="897" t="s">
        <v>210</v>
      </c>
      <c r="H12" s="1030" t="s">
        <v>210</v>
      </c>
      <c r="I12" s="1030" t="s">
        <v>210</v>
      </c>
      <c r="J12" s="906">
        <v>2</v>
      </c>
      <c r="K12" s="906">
        <v>5.2</v>
      </c>
      <c r="L12" s="1030" t="s">
        <v>210</v>
      </c>
      <c r="M12" s="1030" t="s">
        <v>210</v>
      </c>
      <c r="N12" s="32"/>
    </row>
    <row r="13" spans="1:15" ht="28.9" customHeight="1" x14ac:dyDescent="0.2">
      <c r="A13" s="572" t="s">
        <v>1193</v>
      </c>
      <c r="B13" s="897" t="s">
        <v>210</v>
      </c>
      <c r="C13" s="897" t="s">
        <v>210</v>
      </c>
      <c r="D13" s="1030" t="s">
        <v>210</v>
      </c>
      <c r="E13" s="1030" t="s">
        <v>210</v>
      </c>
      <c r="F13" s="897" t="s">
        <v>210</v>
      </c>
      <c r="G13" s="897" t="s">
        <v>210</v>
      </c>
      <c r="H13" s="1030" t="s">
        <v>210</v>
      </c>
      <c r="I13" s="1030" t="s">
        <v>210</v>
      </c>
      <c r="J13" s="897" t="s">
        <v>210</v>
      </c>
      <c r="K13" s="897" t="s">
        <v>210</v>
      </c>
      <c r="L13" s="1030" t="s">
        <v>210</v>
      </c>
      <c r="M13" s="1030" t="s">
        <v>210</v>
      </c>
      <c r="N13" s="32"/>
    </row>
    <row r="14" spans="1:15" ht="28.9" customHeight="1" x14ac:dyDescent="0.2">
      <c r="A14" s="572" t="s">
        <v>1632</v>
      </c>
      <c r="B14" s="897" t="s">
        <v>210</v>
      </c>
      <c r="C14" s="897" t="s">
        <v>210</v>
      </c>
      <c r="D14" s="1030" t="s">
        <v>210</v>
      </c>
      <c r="E14" s="1030" t="s">
        <v>210</v>
      </c>
      <c r="F14" s="897" t="s">
        <v>210</v>
      </c>
      <c r="G14" s="897" t="s">
        <v>210</v>
      </c>
      <c r="H14" s="1030" t="s">
        <v>210</v>
      </c>
      <c r="I14" s="1030" t="s">
        <v>210</v>
      </c>
      <c r="J14" s="897" t="s">
        <v>210</v>
      </c>
      <c r="K14" s="897" t="s">
        <v>210</v>
      </c>
      <c r="L14" s="1030" t="s">
        <v>210</v>
      </c>
      <c r="M14" s="1030" t="s">
        <v>210</v>
      </c>
    </row>
    <row r="15" spans="1:15" ht="28.9" customHeight="1" x14ac:dyDescent="0.2">
      <c r="A15" s="572" t="s">
        <v>1633</v>
      </c>
      <c r="B15" s="897" t="s">
        <v>210</v>
      </c>
      <c r="C15" s="897" t="s">
        <v>210</v>
      </c>
      <c r="D15" s="1030" t="s">
        <v>210</v>
      </c>
      <c r="E15" s="1030" t="s">
        <v>210</v>
      </c>
      <c r="F15" s="906" t="s">
        <v>210</v>
      </c>
      <c r="G15" s="906" t="s">
        <v>210</v>
      </c>
      <c r="H15" s="573">
        <v>1</v>
      </c>
      <c r="I15" s="573">
        <v>6.6</v>
      </c>
      <c r="J15" s="906" t="s">
        <v>210</v>
      </c>
      <c r="K15" s="906" t="s">
        <v>210</v>
      </c>
      <c r="L15" s="573">
        <v>1</v>
      </c>
      <c r="M15" s="573">
        <v>3.4</v>
      </c>
      <c r="N15" s="265"/>
    </row>
    <row r="16" spans="1:15" ht="28.9" customHeight="1" x14ac:dyDescent="0.2">
      <c r="A16" s="572" t="s">
        <v>1634</v>
      </c>
      <c r="B16" s="906" t="s">
        <v>210</v>
      </c>
      <c r="C16" s="569" t="s">
        <v>210</v>
      </c>
      <c r="D16" s="1030" t="s">
        <v>210</v>
      </c>
      <c r="E16" s="1030" t="s">
        <v>210</v>
      </c>
      <c r="F16" s="906" t="s">
        <v>210</v>
      </c>
      <c r="G16" s="906" t="s">
        <v>210</v>
      </c>
      <c r="H16" s="573">
        <v>2</v>
      </c>
      <c r="I16" s="573">
        <v>2.4</v>
      </c>
      <c r="J16" s="906" t="s">
        <v>210</v>
      </c>
      <c r="K16" s="569" t="s">
        <v>210</v>
      </c>
      <c r="L16" s="573">
        <v>2</v>
      </c>
      <c r="M16" s="569">
        <v>1.8</v>
      </c>
      <c r="N16" s="265"/>
    </row>
    <row r="17" spans="1:15" ht="28.9" customHeight="1" x14ac:dyDescent="0.2">
      <c r="A17" s="572" t="s">
        <v>57</v>
      </c>
      <c r="B17" s="906">
        <v>1</v>
      </c>
      <c r="C17" s="569">
        <v>3.5</v>
      </c>
      <c r="D17" s="573">
        <v>1</v>
      </c>
      <c r="E17" s="569">
        <v>3.5</v>
      </c>
      <c r="F17" s="906" t="s">
        <v>210</v>
      </c>
      <c r="G17" s="906" t="s">
        <v>210</v>
      </c>
      <c r="H17" s="1030" t="s">
        <v>210</v>
      </c>
      <c r="I17" s="1030" t="s">
        <v>210</v>
      </c>
      <c r="J17" s="906">
        <v>1</v>
      </c>
      <c r="K17" s="569">
        <v>2.7</v>
      </c>
      <c r="L17" s="573">
        <v>1</v>
      </c>
      <c r="M17" s="569">
        <v>2.7</v>
      </c>
      <c r="N17" s="265"/>
    </row>
    <row r="18" spans="1:15" ht="28.9" customHeight="1" x14ac:dyDescent="0.2">
      <c r="A18" s="572" t="s">
        <v>1635</v>
      </c>
      <c r="B18" s="897" t="s">
        <v>210</v>
      </c>
      <c r="C18" s="897" t="s">
        <v>210</v>
      </c>
      <c r="D18" s="1030" t="s">
        <v>210</v>
      </c>
      <c r="E18" s="1030" t="s">
        <v>210</v>
      </c>
      <c r="F18" s="906">
        <v>1</v>
      </c>
      <c r="G18" s="569">
        <v>4.5</v>
      </c>
      <c r="H18" s="573">
        <v>1</v>
      </c>
      <c r="I18" s="569">
        <v>4.5</v>
      </c>
      <c r="J18" s="906">
        <v>1</v>
      </c>
      <c r="K18" s="569">
        <v>2.6</v>
      </c>
      <c r="L18" s="573">
        <v>1</v>
      </c>
      <c r="M18" s="569">
        <v>2.5</v>
      </c>
      <c r="N18" s="265"/>
    </row>
    <row r="19" spans="1:15" ht="28.9" customHeight="1" x14ac:dyDescent="0.2">
      <c r="A19" s="572" t="s">
        <v>1636</v>
      </c>
      <c r="B19" s="897" t="s">
        <v>210</v>
      </c>
      <c r="C19" s="897" t="s">
        <v>210</v>
      </c>
      <c r="D19" s="1030" t="s">
        <v>210</v>
      </c>
      <c r="E19" s="1030" t="s">
        <v>210</v>
      </c>
      <c r="F19" s="906" t="s">
        <v>210</v>
      </c>
      <c r="G19" s="906" t="s">
        <v>210</v>
      </c>
      <c r="H19" s="1030" t="s">
        <v>210</v>
      </c>
      <c r="I19" s="1030" t="s">
        <v>210</v>
      </c>
      <c r="J19" s="906" t="s">
        <v>210</v>
      </c>
      <c r="K19" s="906" t="s">
        <v>210</v>
      </c>
      <c r="L19" s="1030" t="s">
        <v>210</v>
      </c>
      <c r="M19" s="1030" t="s">
        <v>210</v>
      </c>
      <c r="N19" s="265"/>
    </row>
    <row r="20" spans="1:15" ht="28.9" customHeight="1" x14ac:dyDescent="0.2">
      <c r="A20" s="572" t="s">
        <v>58</v>
      </c>
      <c r="B20" s="908">
        <v>2</v>
      </c>
      <c r="C20" s="908">
        <v>9.6999999999999993</v>
      </c>
      <c r="D20" s="1030" t="s">
        <v>210</v>
      </c>
      <c r="E20" s="1030" t="s">
        <v>210</v>
      </c>
      <c r="F20" s="908" t="s">
        <v>210</v>
      </c>
      <c r="G20" s="908" t="s">
        <v>210</v>
      </c>
      <c r="H20" s="1030" t="s">
        <v>210</v>
      </c>
      <c r="I20" s="1030" t="s">
        <v>210</v>
      </c>
      <c r="J20" s="908">
        <v>2</v>
      </c>
      <c r="K20" s="908">
        <v>9.6999999999999993</v>
      </c>
      <c r="L20" s="1030" t="s">
        <v>210</v>
      </c>
      <c r="M20" s="1030" t="s">
        <v>210</v>
      </c>
      <c r="N20" s="265"/>
    </row>
    <row r="21" spans="1:15" ht="28.9" customHeight="1" x14ac:dyDescent="0.2">
      <c r="A21" s="572" t="s">
        <v>1637</v>
      </c>
      <c r="B21" s="908" t="s">
        <v>210</v>
      </c>
      <c r="C21" s="908" t="s">
        <v>210</v>
      </c>
      <c r="D21" s="1030" t="s">
        <v>210</v>
      </c>
      <c r="E21" s="1030" t="s">
        <v>210</v>
      </c>
      <c r="F21" s="908" t="s">
        <v>210</v>
      </c>
      <c r="G21" s="908" t="s">
        <v>210</v>
      </c>
      <c r="H21" s="1030" t="s">
        <v>210</v>
      </c>
      <c r="I21" s="1030" t="s">
        <v>210</v>
      </c>
      <c r="J21" s="908" t="s">
        <v>210</v>
      </c>
      <c r="K21" s="908" t="s">
        <v>210</v>
      </c>
      <c r="L21" s="1030" t="s">
        <v>210</v>
      </c>
      <c r="M21" s="1030" t="s">
        <v>210</v>
      </c>
      <c r="N21" s="265"/>
    </row>
    <row r="22" spans="1:15" ht="28.9" customHeight="1" x14ac:dyDescent="0.2">
      <c r="A22" s="572" t="s">
        <v>1638</v>
      </c>
      <c r="B22" s="897" t="s">
        <v>210</v>
      </c>
      <c r="C22" s="897" t="s">
        <v>210</v>
      </c>
      <c r="D22" s="1030" t="s">
        <v>210</v>
      </c>
      <c r="E22" s="1030" t="s">
        <v>210</v>
      </c>
      <c r="F22" s="897">
        <v>1</v>
      </c>
      <c r="G22" s="897">
        <v>11.8</v>
      </c>
      <c r="H22" s="1030" t="s">
        <v>210</v>
      </c>
      <c r="I22" s="1030" t="s">
        <v>210</v>
      </c>
      <c r="J22" s="897">
        <v>1</v>
      </c>
      <c r="K22" s="897">
        <v>8.5</v>
      </c>
      <c r="L22" s="1030" t="s">
        <v>210</v>
      </c>
      <c r="M22" s="1030" t="s">
        <v>210</v>
      </c>
      <c r="N22" s="265"/>
    </row>
    <row r="23" spans="1:15" ht="28.9" customHeight="1" x14ac:dyDescent="0.2">
      <c r="A23" s="572" t="s">
        <v>1639</v>
      </c>
      <c r="B23" s="897" t="s">
        <v>210</v>
      </c>
      <c r="C23" s="897" t="s">
        <v>210</v>
      </c>
      <c r="D23" s="1030" t="s">
        <v>210</v>
      </c>
      <c r="E23" s="1030" t="s">
        <v>210</v>
      </c>
      <c r="F23" s="897" t="s">
        <v>210</v>
      </c>
      <c r="G23" s="897" t="s">
        <v>210</v>
      </c>
      <c r="H23" s="1030" t="s">
        <v>210</v>
      </c>
      <c r="I23" s="1030" t="s">
        <v>210</v>
      </c>
      <c r="J23" s="897" t="s">
        <v>210</v>
      </c>
      <c r="K23" s="897" t="s">
        <v>210</v>
      </c>
      <c r="L23" s="1030" t="s">
        <v>210</v>
      </c>
      <c r="M23" s="1030" t="s">
        <v>210</v>
      </c>
      <c r="N23" s="265"/>
    </row>
    <row r="24" spans="1:15" ht="28.9" customHeight="1" x14ac:dyDescent="0.2">
      <c r="A24" s="572" t="s">
        <v>1640</v>
      </c>
      <c r="B24" s="897" t="s">
        <v>210</v>
      </c>
      <c r="C24" s="897" t="s">
        <v>210</v>
      </c>
      <c r="D24" s="1030" t="s">
        <v>210</v>
      </c>
      <c r="E24" s="1030" t="s">
        <v>210</v>
      </c>
      <c r="F24" s="897">
        <v>1</v>
      </c>
      <c r="G24" s="897">
        <v>9.8000000000000007</v>
      </c>
      <c r="H24" s="1030" t="s">
        <v>210</v>
      </c>
      <c r="I24" s="1030" t="s">
        <v>210</v>
      </c>
      <c r="J24" s="897">
        <v>1</v>
      </c>
      <c r="K24" s="897">
        <v>5.8</v>
      </c>
      <c r="L24" s="1030" t="s">
        <v>210</v>
      </c>
      <c r="M24" s="1030" t="s">
        <v>210</v>
      </c>
      <c r="N24" s="266"/>
    </row>
    <row r="25" spans="1:15" ht="28.9" customHeight="1" x14ac:dyDescent="0.2">
      <c r="A25" s="572" t="s">
        <v>1644</v>
      </c>
      <c r="B25" s="897" t="s">
        <v>210</v>
      </c>
      <c r="C25" s="897" t="s">
        <v>210</v>
      </c>
      <c r="D25" s="1030" t="s">
        <v>210</v>
      </c>
      <c r="E25" s="1030" t="s">
        <v>210</v>
      </c>
      <c r="F25" s="906" t="s">
        <v>210</v>
      </c>
      <c r="G25" s="906" t="s">
        <v>210</v>
      </c>
      <c r="H25" s="1030" t="s">
        <v>210</v>
      </c>
      <c r="I25" s="1030" t="s">
        <v>210</v>
      </c>
      <c r="J25" s="906" t="s">
        <v>210</v>
      </c>
      <c r="K25" s="906" t="s">
        <v>210</v>
      </c>
      <c r="L25" s="1030" t="s">
        <v>210</v>
      </c>
      <c r="M25" s="1030" t="s">
        <v>210</v>
      </c>
      <c r="N25" s="266"/>
    </row>
    <row r="26" spans="1:15" ht="28.9" customHeight="1" x14ac:dyDescent="0.2">
      <c r="A26" s="572" t="s">
        <v>1641</v>
      </c>
      <c r="B26" s="897" t="s">
        <v>210</v>
      </c>
      <c r="C26" s="897" t="s">
        <v>210</v>
      </c>
      <c r="D26" s="1030" t="s">
        <v>210</v>
      </c>
      <c r="E26" s="1030" t="s">
        <v>210</v>
      </c>
      <c r="F26" s="897" t="s">
        <v>210</v>
      </c>
      <c r="G26" s="897" t="s">
        <v>210</v>
      </c>
      <c r="H26" s="1030" t="s">
        <v>210</v>
      </c>
      <c r="I26" s="1030" t="s">
        <v>210</v>
      </c>
      <c r="J26" s="897" t="s">
        <v>210</v>
      </c>
      <c r="K26" s="897" t="s">
        <v>210</v>
      </c>
      <c r="L26" s="1030" t="s">
        <v>210</v>
      </c>
      <c r="M26" s="1030" t="s">
        <v>210</v>
      </c>
      <c r="N26" s="266"/>
    </row>
    <row r="27" spans="1:15" ht="28.9" customHeight="1" x14ac:dyDescent="0.2">
      <c r="A27" s="572" t="s">
        <v>1642</v>
      </c>
      <c r="B27" s="897" t="s">
        <v>210</v>
      </c>
      <c r="C27" s="897" t="s">
        <v>210</v>
      </c>
      <c r="D27" s="1030" t="s">
        <v>210</v>
      </c>
      <c r="E27" s="1030" t="s">
        <v>210</v>
      </c>
      <c r="F27" s="897" t="s">
        <v>210</v>
      </c>
      <c r="G27" s="897" t="s">
        <v>210</v>
      </c>
      <c r="H27" s="1030" t="s">
        <v>210</v>
      </c>
      <c r="I27" s="1030" t="s">
        <v>210</v>
      </c>
      <c r="J27" s="897" t="s">
        <v>210</v>
      </c>
      <c r="K27" s="897" t="s">
        <v>210</v>
      </c>
      <c r="L27" s="1030" t="s">
        <v>210</v>
      </c>
      <c r="M27" s="1030" t="s">
        <v>210</v>
      </c>
      <c r="N27" s="266"/>
    </row>
    <row r="28" spans="1:15" ht="30" customHeight="1" x14ac:dyDescent="0.2">
      <c r="A28" s="570" t="s">
        <v>64</v>
      </c>
      <c r="B28" s="894">
        <v>13</v>
      </c>
      <c r="C28" s="567">
        <v>1.6</v>
      </c>
      <c r="D28" s="568">
        <v>9</v>
      </c>
      <c r="E28" s="567">
        <v>1.1000000000000001</v>
      </c>
      <c r="F28" s="894">
        <v>3</v>
      </c>
      <c r="G28" s="567">
        <v>1.3</v>
      </c>
      <c r="H28" s="568">
        <v>4</v>
      </c>
      <c r="I28" s="567">
        <v>1.7</v>
      </c>
      <c r="J28" s="894">
        <v>16</v>
      </c>
      <c r="K28" s="567">
        <v>1.5</v>
      </c>
      <c r="L28" s="568">
        <v>13</v>
      </c>
      <c r="M28" s="567">
        <v>1.3</v>
      </c>
      <c r="N28" s="527"/>
      <c r="O28" s="528"/>
    </row>
    <row r="29" spans="1:15" ht="33" customHeight="1" x14ac:dyDescent="0.2">
      <c r="A29" s="1646" t="s">
        <v>1621</v>
      </c>
      <c r="B29" s="1646"/>
      <c r="C29" s="1646"/>
      <c r="D29" s="1646"/>
      <c r="E29" s="1646"/>
      <c r="F29" s="1646"/>
      <c r="G29" s="1646"/>
      <c r="H29" s="1646"/>
      <c r="I29" s="1646"/>
      <c r="J29" s="1646"/>
      <c r="K29" s="1646"/>
      <c r="L29" s="1646"/>
      <c r="M29" s="1646"/>
    </row>
  </sheetData>
  <mergeCells count="13">
    <mergeCell ref="J4:K4"/>
    <mergeCell ref="L4:M4"/>
    <mergeCell ref="A29:M29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39370078740157483" right="0.39370078740157483" top="0.39370078740157483" bottom="0" header="0" footer="0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tabColor rgb="FFCCFF99"/>
  </sheetPr>
  <dimension ref="A1:C16"/>
  <sheetViews>
    <sheetView zoomScaleNormal="100" workbookViewId="0">
      <selection sqref="A1:C1"/>
    </sheetView>
  </sheetViews>
  <sheetFormatPr defaultColWidth="9.140625" defaultRowHeight="15.75" x14ac:dyDescent="0.25"/>
  <cols>
    <col min="1" max="1" width="66.140625" style="244" customWidth="1"/>
    <col min="2" max="3" width="11.140625" style="239" customWidth="1"/>
    <col min="4" max="16384" width="9.140625" style="239"/>
  </cols>
  <sheetData>
    <row r="1" spans="1:3" ht="30" customHeight="1" x14ac:dyDescent="0.25">
      <c r="A1" s="1282" t="s">
        <v>1198</v>
      </c>
      <c r="B1" s="1282"/>
      <c r="C1" s="1282"/>
    </row>
    <row r="2" spans="1:3" x14ac:dyDescent="0.25">
      <c r="A2" s="246"/>
    </row>
    <row r="3" spans="1:3" ht="27" customHeight="1" x14ac:dyDescent="0.25">
      <c r="A3" s="425" t="s">
        <v>812</v>
      </c>
      <c r="B3" s="427">
        <v>2023</v>
      </c>
      <c r="C3" s="427">
        <v>2024</v>
      </c>
    </row>
    <row r="4" spans="1:3" ht="36.6" customHeight="1" x14ac:dyDescent="0.25">
      <c r="A4" s="247" t="s">
        <v>1199</v>
      </c>
      <c r="B4" s="869">
        <v>54</v>
      </c>
      <c r="C4" s="1015">
        <v>56.25</v>
      </c>
    </row>
    <row r="5" spans="1:3" ht="36.6" customHeight="1" x14ac:dyDescent="0.25">
      <c r="A5" s="247" t="s">
        <v>1200</v>
      </c>
      <c r="B5" s="869">
        <v>47.25</v>
      </c>
      <c r="C5" s="1015">
        <v>50</v>
      </c>
    </row>
    <row r="6" spans="1:3" ht="36.6" customHeight="1" x14ac:dyDescent="0.25">
      <c r="A6" s="247" t="s">
        <v>1201</v>
      </c>
      <c r="B6" s="909">
        <v>39</v>
      </c>
      <c r="C6" s="1016">
        <v>41</v>
      </c>
    </row>
    <row r="7" spans="1:3" ht="36.6" customHeight="1" x14ac:dyDescent="0.25">
      <c r="A7" s="247" t="s">
        <v>1063</v>
      </c>
      <c r="B7" s="909">
        <v>0.4</v>
      </c>
      <c r="C7" s="1016">
        <v>0.4</v>
      </c>
    </row>
    <row r="8" spans="1:3" ht="36.6" customHeight="1" x14ac:dyDescent="0.25">
      <c r="A8" s="431" t="s">
        <v>1202</v>
      </c>
      <c r="B8" s="870" t="s">
        <v>1765</v>
      </c>
      <c r="C8" s="1017" t="s">
        <v>1765</v>
      </c>
    </row>
    <row r="9" spans="1:3" ht="36.6" customHeight="1" x14ac:dyDescent="0.25">
      <c r="A9" s="425" t="s">
        <v>1203</v>
      </c>
      <c r="B9" s="871">
        <v>166</v>
      </c>
      <c r="C9" s="1018">
        <v>166</v>
      </c>
    </row>
    <row r="10" spans="1:3" ht="36.6" customHeight="1" x14ac:dyDescent="0.25">
      <c r="A10" s="425" t="s">
        <v>1204</v>
      </c>
      <c r="B10" s="871">
        <v>169</v>
      </c>
      <c r="C10" s="1018">
        <v>169</v>
      </c>
    </row>
    <row r="11" spans="1:3" ht="36.6" customHeight="1" x14ac:dyDescent="0.25">
      <c r="A11" s="431" t="s">
        <v>826</v>
      </c>
      <c r="B11" s="872">
        <v>10.4</v>
      </c>
      <c r="C11" s="1019">
        <v>11</v>
      </c>
    </row>
    <row r="12" spans="1:3" ht="36.6" customHeight="1" x14ac:dyDescent="0.25">
      <c r="A12" s="247" t="s">
        <v>843</v>
      </c>
      <c r="B12" s="873">
        <v>7.8</v>
      </c>
      <c r="C12" s="1020">
        <v>8.1999999999999993</v>
      </c>
    </row>
    <row r="13" spans="1:3" ht="36.6" customHeight="1" x14ac:dyDescent="0.25">
      <c r="A13" s="267" t="s">
        <v>844</v>
      </c>
      <c r="B13" s="874">
        <v>267.8</v>
      </c>
      <c r="C13" s="1021">
        <v>289.5</v>
      </c>
    </row>
    <row r="14" spans="1:3" ht="36.6" customHeight="1" x14ac:dyDescent="0.25">
      <c r="A14" s="268" t="s">
        <v>1205</v>
      </c>
      <c r="B14" s="909">
        <v>45532</v>
      </c>
      <c r="C14" s="1016">
        <v>49059</v>
      </c>
    </row>
    <row r="15" spans="1:3" ht="36.6" customHeight="1" x14ac:dyDescent="0.25">
      <c r="A15" s="269" t="s">
        <v>970</v>
      </c>
      <c r="B15" s="909">
        <v>0.04</v>
      </c>
      <c r="C15" s="1016">
        <v>0.05</v>
      </c>
    </row>
    <row r="16" spans="1:3" ht="31.15" customHeight="1" x14ac:dyDescent="0.25">
      <c r="A16" s="1648"/>
      <c r="B16" s="1648"/>
      <c r="C16" s="1648"/>
    </row>
  </sheetData>
  <mergeCells count="2">
    <mergeCell ref="A1:C1"/>
    <mergeCell ref="A16:C16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rgb="FFCCFF99"/>
  </sheetPr>
  <dimension ref="A1:T55"/>
  <sheetViews>
    <sheetView zoomScaleNormal="100" workbookViewId="0">
      <selection activeCell="L30" sqref="L30"/>
    </sheetView>
  </sheetViews>
  <sheetFormatPr defaultColWidth="8.85546875" defaultRowHeight="12.75" x14ac:dyDescent="0.2"/>
  <cols>
    <col min="1" max="1" width="25.140625" style="876" customWidth="1"/>
    <col min="2" max="2" width="7.7109375" style="876" customWidth="1"/>
    <col min="3" max="3" width="8" style="876" customWidth="1"/>
    <col min="4" max="4" width="9.28515625" style="876" customWidth="1"/>
    <col min="5" max="5" width="8.140625" style="876" customWidth="1"/>
    <col min="6" max="7" width="7.85546875" style="876" customWidth="1"/>
    <col min="8" max="9" width="8.5703125" style="876" customWidth="1"/>
    <col min="10" max="11" width="8.85546875" style="876"/>
    <col min="12" max="12" width="30.140625" style="876" customWidth="1"/>
    <col min="13" max="16384" width="8.85546875" style="876"/>
  </cols>
  <sheetData>
    <row r="1" spans="1:9" ht="15.75" customHeight="1" x14ac:dyDescent="0.2">
      <c r="A1" s="1237" t="s">
        <v>1206</v>
      </c>
      <c r="B1" s="1237"/>
      <c r="C1" s="1237"/>
      <c r="D1" s="1237"/>
      <c r="E1" s="1237"/>
      <c r="F1" s="1237"/>
      <c r="G1" s="1237"/>
      <c r="H1" s="1237"/>
      <c r="I1" s="1237"/>
    </row>
    <row r="2" spans="1:9" ht="15" x14ac:dyDescent="0.2">
      <c r="A2" s="1237" t="s">
        <v>1853</v>
      </c>
      <c r="B2" s="1237"/>
      <c r="C2" s="1237"/>
      <c r="D2" s="1237"/>
      <c r="E2" s="1237"/>
      <c r="F2" s="1237"/>
      <c r="G2" s="1237"/>
      <c r="H2" s="1237"/>
      <c r="I2" s="1237"/>
    </row>
    <row r="3" spans="1:9" ht="15.6" customHeight="1" x14ac:dyDescent="0.2">
      <c r="A3" s="1649" t="s">
        <v>1207</v>
      </c>
      <c r="B3" s="1650"/>
      <c r="C3" s="1650"/>
      <c r="D3" s="1650"/>
      <c r="E3" s="1650"/>
      <c r="F3" s="1650"/>
      <c r="G3" s="1650"/>
      <c r="H3" s="1650"/>
      <c r="I3" s="1650"/>
    </row>
    <row r="4" spans="1:9" s="316" customFormat="1" ht="21" customHeight="1" x14ac:dyDescent="0.2">
      <c r="A4" s="1425" t="s">
        <v>574</v>
      </c>
      <c r="B4" s="1425" t="s">
        <v>1208</v>
      </c>
      <c r="C4" s="1425"/>
      <c r="D4" s="1425"/>
      <c r="E4" s="1425"/>
      <c r="F4" s="1425" t="s">
        <v>1590</v>
      </c>
      <c r="G4" s="1425"/>
      <c r="H4" s="1425"/>
      <c r="I4" s="1425"/>
    </row>
    <row r="5" spans="1:9" s="316" customFormat="1" ht="30.75" customHeight="1" x14ac:dyDescent="0.2">
      <c r="A5" s="1425"/>
      <c r="B5" s="1496" t="s">
        <v>613</v>
      </c>
      <c r="C5" s="1497"/>
      <c r="D5" s="1495" t="s">
        <v>1209</v>
      </c>
      <c r="E5" s="1626"/>
      <c r="F5" s="1496" t="s">
        <v>613</v>
      </c>
      <c r="G5" s="1497"/>
      <c r="H5" s="1495" t="s">
        <v>1209</v>
      </c>
      <c r="I5" s="1626"/>
    </row>
    <row r="6" spans="1:9" s="316" customFormat="1" ht="16.5" customHeight="1" x14ac:dyDescent="0.2">
      <c r="A6" s="1425"/>
      <c r="B6" s="914">
        <v>2023</v>
      </c>
      <c r="C6" s="914">
        <v>2024</v>
      </c>
      <c r="D6" s="914">
        <v>2023</v>
      </c>
      <c r="E6" s="914">
        <v>2024</v>
      </c>
      <c r="F6" s="914">
        <v>2023</v>
      </c>
      <c r="G6" s="914">
        <v>2024</v>
      </c>
      <c r="H6" s="914">
        <v>2023</v>
      </c>
      <c r="I6" s="914">
        <v>2024</v>
      </c>
    </row>
    <row r="7" spans="1:9" ht="27" customHeight="1" x14ac:dyDescent="0.2">
      <c r="A7" s="39" t="s">
        <v>1210</v>
      </c>
      <c r="B7" s="913">
        <v>262708</v>
      </c>
      <c r="C7" s="807">
        <v>237177</v>
      </c>
      <c r="D7" s="166">
        <v>25447.743627844622</v>
      </c>
      <c r="E7" s="166">
        <v>22939.722259298163</v>
      </c>
      <c r="F7" s="913">
        <v>128814</v>
      </c>
      <c r="G7" s="807">
        <v>117305</v>
      </c>
      <c r="H7" s="166">
        <v>63119.983535706939</v>
      </c>
      <c r="I7" s="166">
        <v>57984.231729319588</v>
      </c>
    </row>
    <row r="8" spans="1:9" ht="18.75" customHeight="1" x14ac:dyDescent="0.2">
      <c r="A8" s="803" t="s">
        <v>1211</v>
      </c>
      <c r="B8" s="908">
        <v>44139</v>
      </c>
      <c r="C8" s="805">
        <v>37633</v>
      </c>
      <c r="D8" s="168">
        <v>4275.613822150196</v>
      </c>
      <c r="E8" s="168">
        <v>3639.8578605183798</v>
      </c>
      <c r="F8" s="908">
        <v>17617</v>
      </c>
      <c r="G8" s="805">
        <v>18136</v>
      </c>
      <c r="H8" s="168">
        <v>8632.4836582091157</v>
      </c>
      <c r="I8" s="168">
        <v>8964.6820394948227</v>
      </c>
    </row>
    <row r="9" spans="1:9" ht="18.75" customHeight="1" x14ac:dyDescent="0.2">
      <c r="A9" s="803" t="s">
        <v>490</v>
      </c>
      <c r="B9" s="908">
        <v>19699</v>
      </c>
      <c r="C9" s="805">
        <v>7976</v>
      </c>
      <c r="D9" s="168">
        <v>1908.1836172667417</v>
      </c>
      <c r="E9" s="168">
        <v>771.43746965414914</v>
      </c>
      <c r="F9" s="908">
        <v>2201</v>
      </c>
      <c r="G9" s="805">
        <v>1043</v>
      </c>
      <c r="H9" s="168">
        <v>1078.5091974637148</v>
      </c>
      <c r="I9" s="168">
        <v>515.55819183905487</v>
      </c>
    </row>
    <row r="10" spans="1:9" ht="18" customHeight="1" x14ac:dyDescent="0.2">
      <c r="A10" s="803" t="s">
        <v>1212</v>
      </c>
      <c r="B10" s="908" t="s">
        <v>210</v>
      </c>
      <c r="C10" s="805" t="s">
        <v>210</v>
      </c>
      <c r="D10" s="908" t="s">
        <v>210</v>
      </c>
      <c r="E10" s="805" t="s">
        <v>210</v>
      </c>
      <c r="F10" s="908" t="s">
        <v>210</v>
      </c>
      <c r="G10" s="805" t="s">
        <v>210</v>
      </c>
      <c r="H10" s="908" t="s">
        <v>210</v>
      </c>
      <c r="I10" s="805" t="s">
        <v>210</v>
      </c>
    </row>
    <row r="11" spans="1:9" ht="17.100000000000001" customHeight="1" x14ac:dyDescent="0.2">
      <c r="A11" s="803" t="s">
        <v>1213</v>
      </c>
      <c r="B11" s="908" t="s">
        <v>210</v>
      </c>
      <c r="C11" s="805" t="s">
        <v>210</v>
      </c>
      <c r="D11" s="908" t="s">
        <v>210</v>
      </c>
      <c r="E11" s="805" t="s">
        <v>210</v>
      </c>
      <c r="F11" s="908" t="s">
        <v>210</v>
      </c>
      <c r="G11" s="805" t="s">
        <v>210</v>
      </c>
      <c r="H11" s="908" t="s">
        <v>210</v>
      </c>
      <c r="I11" s="805" t="s">
        <v>210</v>
      </c>
    </row>
    <row r="12" spans="1:9" ht="43.15" customHeight="1" x14ac:dyDescent="0.2">
      <c r="A12" s="803" t="s">
        <v>1214</v>
      </c>
      <c r="B12" s="908" t="s">
        <v>210</v>
      </c>
      <c r="C12" s="805" t="s">
        <v>210</v>
      </c>
      <c r="D12" s="908" t="s">
        <v>210</v>
      </c>
      <c r="E12" s="805" t="s">
        <v>210</v>
      </c>
      <c r="F12" s="908" t="s">
        <v>210</v>
      </c>
      <c r="G12" s="805" t="s">
        <v>210</v>
      </c>
      <c r="H12" s="908" t="s">
        <v>210</v>
      </c>
      <c r="I12" s="805" t="s">
        <v>210</v>
      </c>
    </row>
    <row r="13" spans="1:9" ht="17.100000000000001" customHeight="1" x14ac:dyDescent="0.2">
      <c r="A13" s="803" t="s">
        <v>1215</v>
      </c>
      <c r="B13" s="908" t="s">
        <v>210</v>
      </c>
      <c r="C13" s="805" t="s">
        <v>210</v>
      </c>
      <c r="D13" s="908" t="s">
        <v>210</v>
      </c>
      <c r="E13" s="805" t="s">
        <v>210</v>
      </c>
      <c r="F13" s="908" t="s">
        <v>210</v>
      </c>
      <c r="G13" s="805" t="s">
        <v>210</v>
      </c>
      <c r="H13" s="908" t="s">
        <v>210</v>
      </c>
      <c r="I13" s="805" t="s">
        <v>210</v>
      </c>
    </row>
    <row r="14" spans="1:9" ht="33" customHeight="1" x14ac:dyDescent="0.2">
      <c r="A14" s="803" t="s">
        <v>1216</v>
      </c>
      <c r="B14" s="908" t="s">
        <v>210</v>
      </c>
      <c r="C14" s="805" t="s">
        <v>210</v>
      </c>
      <c r="D14" s="908" t="s">
        <v>210</v>
      </c>
      <c r="E14" s="805" t="s">
        <v>210</v>
      </c>
      <c r="F14" s="908" t="s">
        <v>210</v>
      </c>
      <c r="G14" s="805" t="s">
        <v>210</v>
      </c>
      <c r="H14" s="908" t="s">
        <v>210</v>
      </c>
      <c r="I14" s="805" t="s">
        <v>210</v>
      </c>
    </row>
    <row r="15" spans="1:9" ht="20.45" customHeight="1" x14ac:dyDescent="0.2">
      <c r="A15" s="39" t="s">
        <v>1217</v>
      </c>
      <c r="B15" s="913">
        <v>3676</v>
      </c>
      <c r="C15" s="807">
        <v>4426</v>
      </c>
      <c r="D15" s="166">
        <v>356.08320102911534</v>
      </c>
      <c r="E15" s="166">
        <v>428.08202616465201</v>
      </c>
      <c r="F15" s="913">
        <v>2603</v>
      </c>
      <c r="G15" s="807">
        <v>3250</v>
      </c>
      <c r="H15" s="166">
        <v>1275.492703770127</v>
      </c>
      <c r="I15" s="166">
        <v>1606.4852574083686</v>
      </c>
    </row>
    <row r="16" spans="1:9" ht="15.6" customHeight="1" x14ac:dyDescent="0.2">
      <c r="A16" s="803" t="s">
        <v>1218</v>
      </c>
      <c r="B16" s="908">
        <v>169</v>
      </c>
      <c r="C16" s="805">
        <v>336</v>
      </c>
      <c r="D16" s="168">
        <v>16.370528012491974</v>
      </c>
      <c r="E16" s="168">
        <v>32.497867327456639</v>
      </c>
      <c r="F16" s="908">
        <v>104</v>
      </c>
      <c r="G16" s="805">
        <v>199</v>
      </c>
      <c r="H16" s="168">
        <v>50.96090710414645</v>
      </c>
      <c r="I16" s="168">
        <v>98.366328069004723</v>
      </c>
    </row>
    <row r="17" spans="1:9" ht="17.100000000000001" customHeight="1" x14ac:dyDescent="0.2">
      <c r="A17" s="803" t="s">
        <v>1219</v>
      </c>
      <c r="B17" s="538">
        <v>7</v>
      </c>
      <c r="C17" s="538">
        <v>7</v>
      </c>
      <c r="D17" s="168">
        <v>0.67806920761801071</v>
      </c>
      <c r="E17" s="168">
        <v>0.67703890265534661</v>
      </c>
      <c r="F17" s="538">
        <v>5</v>
      </c>
      <c r="G17" s="538">
        <v>3</v>
      </c>
      <c r="H17" s="168">
        <v>2.4500436107762718</v>
      </c>
      <c r="I17" s="168">
        <v>1.4829094683769557</v>
      </c>
    </row>
    <row r="18" spans="1:9" ht="17.100000000000001" customHeight="1" x14ac:dyDescent="0.2">
      <c r="A18" s="803" t="s">
        <v>1220</v>
      </c>
      <c r="B18" s="538">
        <v>9</v>
      </c>
      <c r="C18" s="538">
        <v>6</v>
      </c>
      <c r="D18" s="168">
        <v>0.87180326693744237</v>
      </c>
      <c r="E18" s="168">
        <v>0.58031905941886852</v>
      </c>
      <c r="F18" s="538">
        <v>7</v>
      </c>
      <c r="G18" s="538">
        <v>5</v>
      </c>
      <c r="H18" s="168">
        <v>3.4300610550867807</v>
      </c>
      <c r="I18" s="168">
        <v>2.4715157806282595</v>
      </c>
    </row>
    <row r="19" spans="1:9" ht="17.100000000000001" customHeight="1" x14ac:dyDescent="0.2">
      <c r="A19" s="803" t="s">
        <v>1221</v>
      </c>
      <c r="B19" s="538">
        <v>150</v>
      </c>
      <c r="C19" s="538">
        <v>323</v>
      </c>
      <c r="D19" s="168">
        <v>14.530054448957372</v>
      </c>
      <c r="E19" s="168">
        <v>31.240509365382419</v>
      </c>
      <c r="F19" s="538">
        <v>91</v>
      </c>
      <c r="G19" s="538">
        <v>191</v>
      </c>
      <c r="H19" s="168">
        <v>44.590793716128147</v>
      </c>
      <c r="I19" s="168">
        <v>94.411902819999511</v>
      </c>
    </row>
    <row r="20" spans="1:9" ht="17.100000000000001" customHeight="1" x14ac:dyDescent="0.2">
      <c r="A20" s="803" t="s">
        <v>1222</v>
      </c>
      <c r="B20" s="908" t="s">
        <v>210</v>
      </c>
      <c r="C20" s="805" t="s">
        <v>210</v>
      </c>
      <c r="D20" s="908" t="s">
        <v>210</v>
      </c>
      <c r="E20" s="805" t="s">
        <v>210</v>
      </c>
      <c r="F20" s="908" t="s">
        <v>210</v>
      </c>
      <c r="G20" s="805" t="s">
        <v>210</v>
      </c>
      <c r="H20" s="908" t="s">
        <v>210</v>
      </c>
      <c r="I20" s="805" t="s">
        <v>210</v>
      </c>
    </row>
    <row r="21" spans="1:9" ht="17.100000000000001" customHeight="1" x14ac:dyDescent="0.2">
      <c r="A21" s="803" t="s">
        <v>1223</v>
      </c>
      <c r="B21" s="908">
        <v>6</v>
      </c>
      <c r="C21" s="805">
        <v>0</v>
      </c>
      <c r="D21" s="168">
        <v>0.58120217795829487</v>
      </c>
      <c r="E21" s="168">
        <v>0</v>
      </c>
      <c r="F21" s="908">
        <v>1</v>
      </c>
      <c r="G21" s="805" t="s">
        <v>210</v>
      </c>
      <c r="H21" s="864">
        <v>0.49000872215525437</v>
      </c>
      <c r="I21" s="864" t="s">
        <v>210</v>
      </c>
    </row>
    <row r="22" spans="1:9" ht="40.15" customHeight="1" x14ac:dyDescent="0.2">
      <c r="A22" s="22" t="s">
        <v>1224</v>
      </c>
      <c r="B22" s="908">
        <v>2</v>
      </c>
      <c r="C22" s="805">
        <v>0</v>
      </c>
      <c r="D22" s="168">
        <v>0.19373405931943163</v>
      </c>
      <c r="E22" s="168">
        <v>0</v>
      </c>
      <c r="F22" s="908">
        <v>1</v>
      </c>
      <c r="G22" s="805" t="s">
        <v>210</v>
      </c>
      <c r="H22" s="864">
        <v>0.49000872215525437</v>
      </c>
      <c r="I22" s="864" t="s">
        <v>210</v>
      </c>
    </row>
    <row r="23" spans="1:9" ht="22.15" customHeight="1" x14ac:dyDescent="0.2">
      <c r="A23" s="171" t="s">
        <v>1225</v>
      </c>
      <c r="B23" s="908">
        <v>1</v>
      </c>
      <c r="C23" s="805">
        <v>0</v>
      </c>
      <c r="D23" s="168">
        <v>9.6867029659715817E-2</v>
      </c>
      <c r="E23" s="168">
        <v>0</v>
      </c>
      <c r="F23" s="908">
        <v>1</v>
      </c>
      <c r="G23" s="805" t="s">
        <v>210</v>
      </c>
      <c r="H23" s="864">
        <v>0.49000872215525437</v>
      </c>
      <c r="I23" s="864" t="s">
        <v>210</v>
      </c>
    </row>
    <row r="24" spans="1:9" ht="22.15" customHeight="1" x14ac:dyDescent="0.2">
      <c r="A24" s="171" t="s">
        <v>1226</v>
      </c>
      <c r="B24" s="908">
        <v>1</v>
      </c>
      <c r="C24" s="805">
        <v>0</v>
      </c>
      <c r="D24" s="168">
        <v>9.6867029659715817E-2</v>
      </c>
      <c r="E24" s="168">
        <v>0</v>
      </c>
      <c r="F24" s="908" t="s">
        <v>210</v>
      </c>
      <c r="G24" s="805" t="s">
        <v>210</v>
      </c>
      <c r="H24" s="908" t="s">
        <v>210</v>
      </c>
      <c r="I24" s="805" t="s">
        <v>210</v>
      </c>
    </row>
    <row r="25" spans="1:9" ht="22.15" customHeight="1" x14ac:dyDescent="0.2">
      <c r="A25" s="803" t="s">
        <v>1227</v>
      </c>
      <c r="B25" s="908" t="s">
        <v>210</v>
      </c>
      <c r="C25" s="805" t="s">
        <v>210</v>
      </c>
      <c r="D25" s="908" t="s">
        <v>210</v>
      </c>
      <c r="E25" s="805" t="s">
        <v>210</v>
      </c>
      <c r="F25" s="908" t="s">
        <v>210</v>
      </c>
      <c r="G25" s="805" t="s">
        <v>210</v>
      </c>
      <c r="H25" s="908" t="s">
        <v>210</v>
      </c>
      <c r="I25" s="805" t="s">
        <v>210</v>
      </c>
    </row>
    <row r="26" spans="1:9" ht="22.15" customHeight="1" x14ac:dyDescent="0.2">
      <c r="A26" s="803" t="s">
        <v>1228</v>
      </c>
      <c r="B26" s="908" t="s">
        <v>210</v>
      </c>
      <c r="C26" s="805" t="s">
        <v>210</v>
      </c>
      <c r="D26" s="908" t="s">
        <v>210</v>
      </c>
      <c r="E26" s="805" t="s">
        <v>210</v>
      </c>
      <c r="F26" s="908" t="s">
        <v>210</v>
      </c>
      <c r="G26" s="805" t="s">
        <v>210</v>
      </c>
      <c r="H26" s="908" t="s">
        <v>210</v>
      </c>
      <c r="I26" s="805" t="s">
        <v>210</v>
      </c>
    </row>
    <row r="27" spans="1:9" ht="20.45" customHeight="1" x14ac:dyDescent="0.2">
      <c r="A27" s="39" t="s">
        <v>1229</v>
      </c>
      <c r="B27" s="913">
        <v>4003</v>
      </c>
      <c r="C27" s="807">
        <v>4846</v>
      </c>
      <c r="D27" s="166">
        <v>387.75871972784239</v>
      </c>
      <c r="E27" s="166">
        <v>468.70436032397276</v>
      </c>
      <c r="F27" s="913">
        <v>3462</v>
      </c>
      <c r="G27" s="807">
        <v>3658</v>
      </c>
      <c r="H27" s="166">
        <v>1696.4101961014906</v>
      </c>
      <c r="I27" s="166">
        <v>1808.1609451076345</v>
      </c>
    </row>
    <row r="28" spans="1:9" ht="17.100000000000001" customHeight="1" x14ac:dyDescent="0.2">
      <c r="A28" s="803" t="s">
        <v>1230</v>
      </c>
      <c r="B28" s="908">
        <v>2179</v>
      </c>
      <c r="C28" s="805">
        <v>2987</v>
      </c>
      <c r="D28" s="168">
        <v>211.07325762852076</v>
      </c>
      <c r="E28" s="168">
        <v>288.90217174736006</v>
      </c>
      <c r="F28" s="908">
        <v>1841</v>
      </c>
      <c r="G28" s="805">
        <v>2537</v>
      </c>
      <c r="H28" s="168">
        <v>902.10605748782325</v>
      </c>
      <c r="I28" s="168">
        <v>1254.0471070907788</v>
      </c>
    </row>
    <row r="29" spans="1:9" ht="34.9" customHeight="1" x14ac:dyDescent="0.2">
      <c r="A29" s="803" t="s">
        <v>1231</v>
      </c>
      <c r="B29" s="877">
        <v>355</v>
      </c>
      <c r="C29" s="877">
        <v>213</v>
      </c>
      <c r="D29" s="168">
        <v>34.387795529199117</v>
      </c>
      <c r="E29" s="168">
        <v>20.601326609369831</v>
      </c>
      <c r="F29" s="877">
        <v>220</v>
      </c>
      <c r="G29" s="877">
        <v>140</v>
      </c>
      <c r="H29" s="168">
        <v>107.80191887415596</v>
      </c>
      <c r="I29" s="168">
        <v>69.202441857591268</v>
      </c>
    </row>
    <row r="30" spans="1:9" ht="34.9" customHeight="1" x14ac:dyDescent="0.2">
      <c r="A30" s="802" t="s">
        <v>1232</v>
      </c>
      <c r="B30" s="538">
        <v>211</v>
      </c>
      <c r="C30" s="538">
        <v>110</v>
      </c>
      <c r="D30" s="168">
        <v>20.438943258200034</v>
      </c>
      <c r="E30" s="168">
        <v>10.639182756012589</v>
      </c>
      <c r="F30" s="538">
        <v>119</v>
      </c>
      <c r="G30" s="538">
        <v>64</v>
      </c>
      <c r="H30" s="168">
        <v>58.311037936475266</v>
      </c>
      <c r="I30" s="168">
        <v>31.635401992041718</v>
      </c>
    </row>
    <row r="31" spans="1:9" ht="34.9" customHeight="1" x14ac:dyDescent="0.2">
      <c r="A31" s="802" t="s">
        <v>1233</v>
      </c>
      <c r="B31" s="538">
        <v>2</v>
      </c>
      <c r="C31" s="538">
        <v>1</v>
      </c>
      <c r="D31" s="168">
        <v>0.19373405931943163</v>
      </c>
      <c r="E31" s="168">
        <v>9.6719843236478087E-2</v>
      </c>
      <c r="F31" s="538">
        <v>1</v>
      </c>
      <c r="G31" s="538">
        <v>0</v>
      </c>
      <c r="H31" s="168">
        <v>0.49000872215525437</v>
      </c>
      <c r="I31" s="168">
        <v>0</v>
      </c>
    </row>
    <row r="32" spans="1:9" ht="34.9" customHeight="1" x14ac:dyDescent="0.2">
      <c r="A32" s="803" t="s">
        <v>1234</v>
      </c>
      <c r="B32" s="908">
        <v>1824</v>
      </c>
      <c r="C32" s="805">
        <v>2774</v>
      </c>
      <c r="D32" s="168">
        <v>176.68546209932165</v>
      </c>
      <c r="E32" s="168">
        <v>268.30084513799022</v>
      </c>
      <c r="F32" s="908">
        <v>1621</v>
      </c>
      <c r="G32" s="805">
        <v>2397</v>
      </c>
      <c r="H32" s="168">
        <v>794.30413861366731</v>
      </c>
      <c r="I32" s="168">
        <v>1184.8446652331875</v>
      </c>
    </row>
    <row r="33" spans="1:20" ht="22.15" customHeight="1" x14ac:dyDescent="0.2">
      <c r="A33" s="802" t="s">
        <v>1235</v>
      </c>
      <c r="B33" s="538">
        <v>679</v>
      </c>
      <c r="C33" s="538">
        <v>1329</v>
      </c>
      <c r="D33" s="168">
        <v>65.77271313894704</v>
      </c>
      <c r="E33" s="168">
        <v>128.54067166127936</v>
      </c>
      <c r="F33" s="538">
        <v>645</v>
      </c>
      <c r="G33" s="538">
        <v>1183</v>
      </c>
      <c r="H33" s="168">
        <v>316.05562579013906</v>
      </c>
      <c r="I33" s="168">
        <v>584.76063369664621</v>
      </c>
      <c r="L33" s="270"/>
      <c r="M33" s="794"/>
      <c r="N33" s="794"/>
      <c r="O33" s="271"/>
      <c r="P33" s="271"/>
      <c r="Q33" s="794"/>
      <c r="R33" s="794"/>
      <c r="S33" s="271"/>
      <c r="T33" s="271"/>
    </row>
    <row r="34" spans="1:20" ht="22.15" customHeight="1" x14ac:dyDescent="0.2">
      <c r="A34" s="802" t="s">
        <v>1236</v>
      </c>
      <c r="B34" s="538">
        <v>1068</v>
      </c>
      <c r="C34" s="538">
        <v>1231</v>
      </c>
      <c r="D34" s="168">
        <v>103.45398767657649</v>
      </c>
      <c r="E34" s="168">
        <v>119.06212702410451</v>
      </c>
      <c r="F34" s="538">
        <v>906</v>
      </c>
      <c r="G34" s="538">
        <v>1017</v>
      </c>
      <c r="H34" s="168">
        <v>443.94790227266043</v>
      </c>
      <c r="I34" s="168">
        <v>502.70630977978794</v>
      </c>
      <c r="L34" s="176"/>
      <c r="M34" s="808"/>
      <c r="N34" s="808"/>
      <c r="O34" s="271"/>
      <c r="P34" s="271"/>
      <c r="Q34" s="808"/>
      <c r="R34" s="808"/>
      <c r="S34" s="794"/>
      <c r="T34" s="271"/>
    </row>
    <row r="35" spans="1:20" ht="30" customHeight="1" x14ac:dyDescent="0.2">
      <c r="A35" s="803" t="s">
        <v>1237</v>
      </c>
      <c r="B35" s="908">
        <v>1497</v>
      </c>
      <c r="C35" s="805">
        <v>1439</v>
      </c>
      <c r="D35" s="168">
        <v>145.00994340059455</v>
      </c>
      <c r="E35" s="168">
        <v>139.17985441729195</v>
      </c>
      <c r="F35" s="908">
        <v>762</v>
      </c>
      <c r="G35" s="805">
        <v>713</v>
      </c>
      <c r="H35" s="168">
        <v>373.38664628230384</v>
      </c>
      <c r="I35" s="168">
        <v>352.43815031758976</v>
      </c>
      <c r="L35" s="270"/>
      <c r="M35" s="794"/>
      <c r="N35" s="794"/>
      <c r="O35" s="271"/>
      <c r="P35" s="271"/>
      <c r="Q35" s="794"/>
      <c r="R35" s="794"/>
      <c r="S35" s="794"/>
      <c r="T35" s="271"/>
    </row>
    <row r="36" spans="1:20" ht="17.100000000000001" customHeight="1" x14ac:dyDescent="0.2">
      <c r="B36" s="875"/>
      <c r="C36" s="875"/>
      <c r="D36" s="875"/>
      <c r="E36" s="875"/>
      <c r="F36" s="875"/>
      <c r="G36" s="875"/>
      <c r="H36" s="875"/>
      <c r="I36" s="875"/>
    </row>
    <row r="37" spans="1:20" ht="17.100000000000001" customHeight="1" x14ac:dyDescent="0.2"/>
    <row r="38" spans="1:20" ht="17.100000000000001" customHeight="1" x14ac:dyDescent="0.2"/>
    <row r="39" spans="1:20" ht="17.100000000000001" customHeight="1" x14ac:dyDescent="0.2"/>
    <row r="40" spans="1:20" ht="17.100000000000001" customHeight="1" x14ac:dyDescent="0.2"/>
    <row r="41" spans="1:20" ht="17.100000000000001" customHeight="1" x14ac:dyDescent="0.2"/>
    <row r="42" spans="1:20" ht="17.100000000000001" customHeight="1" x14ac:dyDescent="0.2"/>
    <row r="43" spans="1:20" ht="17.100000000000001" customHeight="1" x14ac:dyDescent="0.2"/>
    <row r="44" spans="1:20" ht="17.100000000000001" customHeight="1" x14ac:dyDescent="0.2"/>
    <row r="45" spans="1:20" ht="17.100000000000001" customHeight="1" x14ac:dyDescent="0.2"/>
    <row r="46" spans="1:20" ht="17.100000000000001" customHeight="1" x14ac:dyDescent="0.2"/>
    <row r="47" spans="1:20" ht="17.100000000000001" customHeight="1" x14ac:dyDescent="0.2"/>
    <row r="48" spans="1:20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</sheetData>
  <mergeCells count="10">
    <mergeCell ref="A1:I1"/>
    <mergeCell ref="A2:I2"/>
    <mergeCell ref="A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rgb="FFCCFF99"/>
  </sheetPr>
  <dimension ref="A1:I57"/>
  <sheetViews>
    <sheetView zoomScaleNormal="100" workbookViewId="0">
      <selection activeCell="J22" sqref="J22"/>
    </sheetView>
  </sheetViews>
  <sheetFormatPr defaultColWidth="8.85546875" defaultRowHeight="12.75" x14ac:dyDescent="0.2"/>
  <cols>
    <col min="1" max="1" width="35.7109375" style="616" customWidth="1"/>
    <col min="2" max="8" width="6.7109375" style="616" customWidth="1"/>
    <col min="9" max="9" width="7.42578125" style="881" customWidth="1"/>
    <col min="10" max="16384" width="8.85546875" style="616"/>
  </cols>
  <sheetData>
    <row r="1" spans="1:9" ht="15.75" customHeight="1" x14ac:dyDescent="0.25">
      <c r="A1" s="1212" t="s">
        <v>1206</v>
      </c>
      <c r="B1" s="1212"/>
      <c r="C1" s="1212"/>
      <c r="D1" s="1212"/>
      <c r="E1" s="1212"/>
      <c r="F1" s="1212"/>
      <c r="G1" s="1212"/>
      <c r="H1" s="1212"/>
      <c r="I1" s="1212"/>
    </row>
    <row r="2" spans="1:9" ht="15" x14ac:dyDescent="0.25">
      <c r="A2" s="1212" t="s">
        <v>1853</v>
      </c>
      <c r="B2" s="1212"/>
      <c r="C2" s="1212"/>
      <c r="D2" s="1212"/>
      <c r="E2" s="1212"/>
      <c r="F2" s="1212"/>
      <c r="G2" s="1212"/>
      <c r="H2" s="1212"/>
      <c r="I2" s="1212"/>
    </row>
    <row r="3" spans="1:9" ht="15.75" x14ac:dyDescent="0.25">
      <c r="A3" s="272"/>
      <c r="B3" s="272"/>
      <c r="C3" s="272"/>
      <c r="D3" s="272"/>
      <c r="E3" s="272"/>
      <c r="F3" s="272"/>
      <c r="G3" s="272"/>
      <c r="H3" s="1651" t="s">
        <v>358</v>
      </c>
      <c r="I3" s="1651"/>
    </row>
    <row r="4" spans="1:9" s="316" customFormat="1" ht="30" customHeight="1" x14ac:dyDescent="0.2">
      <c r="A4" s="1425" t="s">
        <v>574</v>
      </c>
      <c r="B4" s="1425" t="s">
        <v>1208</v>
      </c>
      <c r="C4" s="1425"/>
      <c r="D4" s="1425"/>
      <c r="E4" s="1425"/>
      <c r="F4" s="1495" t="s">
        <v>1590</v>
      </c>
      <c r="G4" s="1495"/>
      <c r="H4" s="1495"/>
      <c r="I4" s="1495"/>
    </row>
    <row r="5" spans="1:9" s="316" customFormat="1" ht="27.75" customHeight="1" x14ac:dyDescent="0.2">
      <c r="A5" s="1425"/>
      <c r="B5" s="1496" t="s">
        <v>613</v>
      </c>
      <c r="C5" s="1497"/>
      <c r="D5" s="1495" t="s">
        <v>1209</v>
      </c>
      <c r="E5" s="1626"/>
      <c r="F5" s="1496" t="s">
        <v>613</v>
      </c>
      <c r="G5" s="1497"/>
      <c r="H5" s="1495" t="s">
        <v>1209</v>
      </c>
      <c r="I5" s="1626"/>
    </row>
    <row r="6" spans="1:9" s="316" customFormat="1" ht="16.5" customHeight="1" x14ac:dyDescent="0.2">
      <c r="A6" s="1358"/>
      <c r="B6" s="273">
        <v>2023</v>
      </c>
      <c r="C6" s="273">
        <v>2024</v>
      </c>
      <c r="D6" s="273">
        <v>2023</v>
      </c>
      <c r="E6" s="273">
        <v>2024</v>
      </c>
      <c r="F6" s="273">
        <v>2023</v>
      </c>
      <c r="G6" s="273">
        <v>2024</v>
      </c>
      <c r="H6" s="273">
        <v>2023</v>
      </c>
      <c r="I6" s="273">
        <v>2024</v>
      </c>
    </row>
    <row r="7" spans="1:9" ht="21" customHeight="1" x14ac:dyDescent="0.2">
      <c r="A7" s="39" t="s">
        <v>1238</v>
      </c>
      <c r="B7" s="913">
        <v>510</v>
      </c>
      <c r="C7" s="807">
        <v>524</v>
      </c>
      <c r="D7" s="166">
        <v>49.402185126455066</v>
      </c>
      <c r="E7" s="166">
        <v>50.681197855914512</v>
      </c>
      <c r="F7" s="878">
        <v>7</v>
      </c>
      <c r="G7" s="878">
        <v>7</v>
      </c>
      <c r="H7" s="166">
        <v>3.4300610550867807</v>
      </c>
      <c r="I7" s="166">
        <v>3.4601220928795628</v>
      </c>
    </row>
    <row r="8" spans="1:9" ht="21" customHeight="1" x14ac:dyDescent="0.2">
      <c r="A8" s="804" t="s">
        <v>1239</v>
      </c>
      <c r="B8" s="879">
        <v>19</v>
      </c>
      <c r="C8" s="879">
        <v>48</v>
      </c>
      <c r="D8" s="168">
        <v>1.8404735635346003</v>
      </c>
      <c r="E8" s="168">
        <v>4.6425524753509482</v>
      </c>
      <c r="F8" s="879">
        <v>2</v>
      </c>
      <c r="G8" s="879">
        <v>4</v>
      </c>
      <c r="H8" s="168">
        <v>0.98001744431050875</v>
      </c>
      <c r="I8" s="168">
        <v>1.9772126245026074</v>
      </c>
    </row>
    <row r="9" spans="1:9" ht="21" customHeight="1" x14ac:dyDescent="0.2">
      <c r="A9" s="572" t="s">
        <v>1240</v>
      </c>
      <c r="B9" s="879">
        <v>8</v>
      </c>
      <c r="C9" s="879">
        <v>32</v>
      </c>
      <c r="D9" s="168">
        <v>0.77493623727772654</v>
      </c>
      <c r="E9" s="168">
        <v>3.0950349835672988</v>
      </c>
      <c r="F9" s="879">
        <v>2</v>
      </c>
      <c r="G9" s="879">
        <v>4</v>
      </c>
      <c r="H9" s="168">
        <v>0.98001744431050875</v>
      </c>
      <c r="I9" s="168">
        <v>1.9772126245026074</v>
      </c>
    </row>
    <row r="10" spans="1:9" ht="21" customHeight="1" x14ac:dyDescent="0.2">
      <c r="A10" s="572" t="s">
        <v>1241</v>
      </c>
      <c r="B10" s="908">
        <v>2</v>
      </c>
      <c r="C10" s="805">
        <v>2</v>
      </c>
      <c r="D10" s="168">
        <v>0.19373405931943163</v>
      </c>
      <c r="E10" s="168">
        <v>0.19343968647295617</v>
      </c>
      <c r="F10" s="908" t="s">
        <v>210</v>
      </c>
      <c r="G10" s="805" t="s">
        <v>210</v>
      </c>
      <c r="H10" s="908" t="s">
        <v>210</v>
      </c>
      <c r="I10" s="805" t="s">
        <v>210</v>
      </c>
    </row>
    <row r="11" spans="1:9" ht="21" customHeight="1" x14ac:dyDescent="0.2">
      <c r="A11" s="572" t="s">
        <v>1242</v>
      </c>
      <c r="B11" s="908">
        <v>8</v>
      </c>
      <c r="C11" s="805">
        <v>13</v>
      </c>
      <c r="D11" s="168">
        <v>0.77493623727772654</v>
      </c>
      <c r="E11" s="168">
        <v>1.257357962074215</v>
      </c>
      <c r="F11" s="908" t="s">
        <v>210</v>
      </c>
      <c r="G11" s="805" t="s">
        <v>210</v>
      </c>
      <c r="H11" s="168" t="s">
        <v>210</v>
      </c>
      <c r="I11" s="168" t="s">
        <v>210</v>
      </c>
    </row>
    <row r="12" spans="1:9" ht="21" customHeight="1" x14ac:dyDescent="0.2">
      <c r="A12" s="572" t="s">
        <v>1243</v>
      </c>
      <c r="B12" s="908">
        <v>1</v>
      </c>
      <c r="C12" s="805">
        <v>1</v>
      </c>
      <c r="D12" s="168">
        <v>9.6867029659715817E-2</v>
      </c>
      <c r="E12" s="168">
        <v>9.6719843236478087E-2</v>
      </c>
      <c r="F12" s="908" t="s">
        <v>210</v>
      </c>
      <c r="G12" s="805" t="s">
        <v>210</v>
      </c>
      <c r="H12" s="168" t="s">
        <v>210</v>
      </c>
      <c r="I12" s="168" t="s">
        <v>210</v>
      </c>
    </row>
    <row r="13" spans="1:9" ht="26.45" customHeight="1" x14ac:dyDescent="0.2">
      <c r="A13" s="880" t="s">
        <v>1244</v>
      </c>
      <c r="B13" s="879">
        <v>491</v>
      </c>
      <c r="C13" s="879">
        <v>476</v>
      </c>
      <c r="D13" s="168">
        <v>47.561711562920465</v>
      </c>
      <c r="E13" s="168">
        <v>46.038645380563565</v>
      </c>
      <c r="F13" s="879">
        <v>5</v>
      </c>
      <c r="G13" s="879">
        <v>3</v>
      </c>
      <c r="H13" s="168">
        <v>2.4500436107762718</v>
      </c>
      <c r="I13" s="168">
        <v>1.4829094683769557</v>
      </c>
    </row>
    <row r="14" spans="1:9" ht="21" customHeight="1" x14ac:dyDescent="0.2">
      <c r="A14" s="572" t="s">
        <v>1245</v>
      </c>
      <c r="B14" s="879">
        <v>89</v>
      </c>
      <c r="C14" s="879">
        <v>101</v>
      </c>
      <c r="D14" s="168">
        <v>8.6211656397147074</v>
      </c>
      <c r="E14" s="168">
        <v>9.7687041668842856</v>
      </c>
      <c r="F14" s="908">
        <v>2</v>
      </c>
      <c r="G14" s="805">
        <v>0</v>
      </c>
      <c r="H14" s="168">
        <v>1</v>
      </c>
      <c r="I14" s="168">
        <v>0</v>
      </c>
    </row>
    <row r="15" spans="1:9" ht="21" customHeight="1" x14ac:dyDescent="0.2">
      <c r="A15" s="572" t="s">
        <v>1246</v>
      </c>
      <c r="B15" s="879">
        <v>402</v>
      </c>
      <c r="C15" s="879">
        <v>375</v>
      </c>
      <c r="D15" s="168">
        <v>38.940545923205754</v>
      </c>
      <c r="E15" s="168">
        <v>36.269941213679282</v>
      </c>
      <c r="F15" s="879">
        <v>3</v>
      </c>
      <c r="G15" s="879">
        <v>3</v>
      </c>
      <c r="H15" s="168">
        <v>1.470026166465763</v>
      </c>
      <c r="I15" s="168">
        <v>1.4829094683769557</v>
      </c>
    </row>
    <row r="16" spans="1:9" ht="30" customHeight="1" x14ac:dyDescent="0.2">
      <c r="A16" s="572" t="s">
        <v>1247</v>
      </c>
      <c r="B16" s="908" t="s">
        <v>210</v>
      </c>
      <c r="C16" s="805" t="s">
        <v>210</v>
      </c>
      <c r="D16" s="908" t="s">
        <v>210</v>
      </c>
      <c r="E16" s="805" t="s">
        <v>210</v>
      </c>
      <c r="F16" s="908" t="s">
        <v>210</v>
      </c>
      <c r="G16" s="805" t="s">
        <v>210</v>
      </c>
      <c r="H16" s="908" t="s">
        <v>210</v>
      </c>
      <c r="I16" s="805" t="s">
        <v>210</v>
      </c>
    </row>
    <row r="17" spans="1:9" ht="21" customHeight="1" x14ac:dyDescent="0.2">
      <c r="A17" s="803" t="s">
        <v>1248</v>
      </c>
      <c r="B17" s="908" t="s">
        <v>210</v>
      </c>
      <c r="C17" s="805" t="s">
        <v>210</v>
      </c>
      <c r="D17" s="908" t="s">
        <v>210</v>
      </c>
      <c r="E17" s="805" t="s">
        <v>210</v>
      </c>
      <c r="F17" s="908" t="s">
        <v>210</v>
      </c>
      <c r="G17" s="805" t="s">
        <v>210</v>
      </c>
      <c r="H17" s="908" t="s">
        <v>210</v>
      </c>
      <c r="I17" s="805" t="s">
        <v>210</v>
      </c>
    </row>
    <row r="18" spans="1:9" ht="21" customHeight="1" x14ac:dyDescent="0.2">
      <c r="A18" s="803" t="s">
        <v>1249</v>
      </c>
      <c r="B18" s="908" t="s">
        <v>210</v>
      </c>
      <c r="C18" s="805" t="s">
        <v>210</v>
      </c>
      <c r="D18" s="908" t="s">
        <v>210</v>
      </c>
      <c r="E18" s="805" t="s">
        <v>210</v>
      </c>
      <c r="F18" s="908" t="s">
        <v>210</v>
      </c>
      <c r="G18" s="805" t="s">
        <v>210</v>
      </c>
      <c r="H18" s="908" t="s">
        <v>210</v>
      </c>
      <c r="I18" s="805" t="s">
        <v>210</v>
      </c>
    </row>
    <row r="19" spans="1:9" ht="21" customHeight="1" x14ac:dyDescent="0.2">
      <c r="A19" s="803" t="s">
        <v>1250</v>
      </c>
      <c r="B19" s="879">
        <v>2</v>
      </c>
      <c r="C19" s="879">
        <v>6</v>
      </c>
      <c r="D19" s="168">
        <v>0.19373405931943163</v>
      </c>
      <c r="E19" s="168">
        <v>0.58031905941886852</v>
      </c>
      <c r="F19" s="879">
        <v>2</v>
      </c>
      <c r="G19" s="879">
        <v>6</v>
      </c>
      <c r="H19" s="168">
        <v>0.98001744431050875</v>
      </c>
      <c r="I19" s="168">
        <v>2.9658189367539114</v>
      </c>
    </row>
    <row r="20" spans="1:9" ht="21" customHeight="1" x14ac:dyDescent="0.2">
      <c r="A20" s="803" t="s">
        <v>1251</v>
      </c>
      <c r="B20" s="908" t="s">
        <v>210</v>
      </c>
      <c r="C20" s="805" t="s">
        <v>210</v>
      </c>
      <c r="D20" s="908" t="s">
        <v>210</v>
      </c>
      <c r="E20" s="805" t="s">
        <v>210</v>
      </c>
      <c r="F20" s="908" t="s">
        <v>210</v>
      </c>
      <c r="G20" s="805" t="s">
        <v>210</v>
      </c>
      <c r="H20" s="908" t="s">
        <v>210</v>
      </c>
      <c r="I20" s="805" t="s">
        <v>210</v>
      </c>
    </row>
    <row r="21" spans="1:9" ht="21" customHeight="1" x14ac:dyDescent="0.2">
      <c r="A21" s="803" t="s">
        <v>1252</v>
      </c>
      <c r="B21" s="908" t="s">
        <v>210</v>
      </c>
      <c r="C21" s="805" t="s">
        <v>210</v>
      </c>
      <c r="D21" s="908" t="s">
        <v>210</v>
      </c>
      <c r="E21" s="805" t="s">
        <v>210</v>
      </c>
      <c r="F21" s="908" t="s">
        <v>210</v>
      </c>
      <c r="G21" s="805" t="s">
        <v>210</v>
      </c>
      <c r="H21" s="908" t="s">
        <v>210</v>
      </c>
      <c r="I21" s="805" t="s">
        <v>210</v>
      </c>
    </row>
    <row r="22" spans="1:9" ht="21" customHeight="1" x14ac:dyDescent="0.2">
      <c r="A22" s="803" t="s">
        <v>1253</v>
      </c>
      <c r="B22" s="879">
        <v>220</v>
      </c>
      <c r="C22" s="879">
        <v>420</v>
      </c>
      <c r="D22" s="168">
        <v>21.310746525137478</v>
      </c>
      <c r="E22" s="168">
        <v>40.622334159320793</v>
      </c>
      <c r="F22" s="879">
        <v>215</v>
      </c>
      <c r="G22" s="879">
        <v>408</v>
      </c>
      <c r="H22" s="168">
        <v>105.35187526337968</v>
      </c>
      <c r="I22" s="168">
        <v>201.67568769926595</v>
      </c>
    </row>
    <row r="23" spans="1:9" ht="21" customHeight="1" x14ac:dyDescent="0.2">
      <c r="A23" s="22" t="s">
        <v>1622</v>
      </c>
      <c r="B23" s="879">
        <v>1</v>
      </c>
      <c r="C23" s="879">
        <v>13</v>
      </c>
      <c r="D23" s="168">
        <v>9.6867029659715817E-2</v>
      </c>
      <c r="E23" s="168">
        <v>1.257357962074215</v>
      </c>
      <c r="F23" s="879">
        <v>1</v>
      </c>
      <c r="G23" s="879">
        <v>9</v>
      </c>
      <c r="H23" s="168">
        <v>0.49000872215525437</v>
      </c>
      <c r="I23" s="168">
        <v>4.4487284051308666</v>
      </c>
    </row>
    <row r="24" spans="1:9" ht="21" customHeight="1" x14ac:dyDescent="0.2">
      <c r="A24" s="803" t="s">
        <v>1254</v>
      </c>
      <c r="B24" s="879">
        <v>398</v>
      </c>
      <c r="C24" s="879">
        <v>146</v>
      </c>
      <c r="D24" s="168">
        <v>38.55307780456689</v>
      </c>
      <c r="E24" s="168">
        <v>14.121097112525799</v>
      </c>
      <c r="F24" s="879">
        <v>358</v>
      </c>
      <c r="G24" s="879">
        <v>123</v>
      </c>
      <c r="H24" s="168">
        <v>175.42312253158107</v>
      </c>
      <c r="I24" s="168">
        <v>60.799288203455177</v>
      </c>
    </row>
    <row r="25" spans="1:9" ht="21" customHeight="1" x14ac:dyDescent="0.2">
      <c r="A25" s="572" t="s">
        <v>1255</v>
      </c>
      <c r="B25" s="879">
        <v>119</v>
      </c>
      <c r="C25" s="879">
        <v>188</v>
      </c>
      <c r="D25" s="908">
        <v>11.527176529506182</v>
      </c>
      <c r="E25" s="805">
        <v>18.18333052845788</v>
      </c>
      <c r="F25" s="908">
        <v>117</v>
      </c>
      <c r="G25" s="805">
        <v>187</v>
      </c>
      <c r="H25" s="908">
        <v>57.331020492164761</v>
      </c>
      <c r="I25" s="805">
        <v>92.434690195496898</v>
      </c>
    </row>
    <row r="26" spans="1:9" ht="21" customHeight="1" x14ac:dyDescent="0.2">
      <c r="A26" s="803" t="s">
        <v>1256</v>
      </c>
      <c r="B26" s="879">
        <v>7272</v>
      </c>
      <c r="C26" s="879">
        <v>6286</v>
      </c>
      <c r="D26" s="168">
        <v>704.41703968545335</v>
      </c>
      <c r="E26" s="168">
        <v>607.98093458450126</v>
      </c>
      <c r="F26" s="879">
        <v>6916</v>
      </c>
      <c r="G26" s="879">
        <v>5974</v>
      </c>
      <c r="H26" s="168">
        <v>3388.900322425739</v>
      </c>
      <c r="I26" s="168">
        <v>2952.967054694644</v>
      </c>
    </row>
    <row r="27" spans="1:9" ht="21" customHeight="1" x14ac:dyDescent="0.2">
      <c r="A27" s="803" t="s">
        <v>1257</v>
      </c>
      <c r="B27" s="879">
        <v>5</v>
      </c>
      <c r="C27" s="879">
        <v>53</v>
      </c>
      <c r="D27" s="168">
        <v>0.48433514829857904</v>
      </c>
      <c r="E27" s="168">
        <v>5.1261516915333383</v>
      </c>
      <c r="F27" s="879">
        <v>3</v>
      </c>
      <c r="G27" s="879">
        <v>37</v>
      </c>
      <c r="H27" s="168">
        <v>1.470026166465763</v>
      </c>
      <c r="I27" s="168">
        <v>18.28921677664912</v>
      </c>
    </row>
    <row r="28" spans="1:9" ht="21" customHeight="1" x14ac:dyDescent="0.2">
      <c r="A28" s="803" t="s">
        <v>1258</v>
      </c>
      <c r="B28" s="908" t="s">
        <v>210</v>
      </c>
      <c r="C28" s="805" t="s">
        <v>210</v>
      </c>
      <c r="D28" s="908" t="s">
        <v>210</v>
      </c>
      <c r="E28" s="805" t="s">
        <v>210</v>
      </c>
      <c r="F28" s="908" t="s">
        <v>210</v>
      </c>
      <c r="G28" s="805" t="s">
        <v>210</v>
      </c>
      <c r="H28" s="908" t="s">
        <v>210</v>
      </c>
      <c r="I28" s="805" t="s">
        <v>210</v>
      </c>
    </row>
    <row r="29" spans="1:9" ht="21" customHeight="1" x14ac:dyDescent="0.2">
      <c r="A29" s="803" t="s">
        <v>1259</v>
      </c>
      <c r="B29" s="908" t="s">
        <v>210</v>
      </c>
      <c r="C29" s="805" t="s">
        <v>210</v>
      </c>
      <c r="D29" s="908" t="s">
        <v>210</v>
      </c>
      <c r="E29" s="805" t="s">
        <v>210</v>
      </c>
      <c r="F29" s="908" t="s">
        <v>210</v>
      </c>
      <c r="G29" s="805" t="s">
        <v>210</v>
      </c>
      <c r="H29" s="908" t="s">
        <v>210</v>
      </c>
      <c r="I29" s="805" t="s">
        <v>210</v>
      </c>
    </row>
    <row r="30" spans="1:9" ht="21" customHeight="1" x14ac:dyDescent="0.2">
      <c r="A30" s="803" t="s">
        <v>1260</v>
      </c>
      <c r="B30" s="908">
        <v>6</v>
      </c>
      <c r="C30" s="805">
        <v>8</v>
      </c>
      <c r="D30" s="908">
        <v>0.58120217795829487</v>
      </c>
      <c r="E30" s="805">
        <v>0.7737587458918247</v>
      </c>
      <c r="F30" s="908">
        <v>2</v>
      </c>
      <c r="G30" s="805">
        <v>4</v>
      </c>
      <c r="H30" s="908">
        <v>0.98001744431050875</v>
      </c>
      <c r="I30" s="805">
        <v>1.9772126245026074</v>
      </c>
    </row>
    <row r="31" spans="1:9" ht="21" customHeight="1" x14ac:dyDescent="0.2">
      <c r="A31" s="803" t="s">
        <v>1261</v>
      </c>
      <c r="B31" s="879">
        <v>6</v>
      </c>
      <c r="C31" s="879">
        <v>8</v>
      </c>
      <c r="D31" s="168">
        <v>0.58120217795829487</v>
      </c>
      <c r="E31" s="168">
        <v>0.7737587458918247</v>
      </c>
      <c r="F31" s="879">
        <v>2</v>
      </c>
      <c r="G31" s="879">
        <v>4</v>
      </c>
      <c r="H31" s="168">
        <v>0.98001744431050875</v>
      </c>
      <c r="I31" s="168">
        <v>1.9772126245026074</v>
      </c>
    </row>
    <row r="32" spans="1:9" ht="21" customHeight="1" x14ac:dyDescent="0.2">
      <c r="A32" s="572" t="s">
        <v>1262</v>
      </c>
      <c r="B32" s="879" t="s">
        <v>210</v>
      </c>
      <c r="C32" s="879" t="s">
        <v>210</v>
      </c>
      <c r="D32" s="168" t="s">
        <v>210</v>
      </c>
      <c r="E32" s="168" t="s">
        <v>210</v>
      </c>
      <c r="F32" s="879" t="s">
        <v>210</v>
      </c>
      <c r="G32" s="879" t="s">
        <v>210</v>
      </c>
      <c r="H32" s="168" t="s">
        <v>210</v>
      </c>
      <c r="I32" s="168" t="s">
        <v>210</v>
      </c>
    </row>
    <row r="33" spans="1:9" ht="21" customHeight="1" x14ac:dyDescent="0.2">
      <c r="A33" s="803" t="s">
        <v>1263</v>
      </c>
      <c r="B33" s="908" t="s">
        <v>210</v>
      </c>
      <c r="C33" s="805" t="s">
        <v>210</v>
      </c>
      <c r="D33" s="908" t="s">
        <v>210</v>
      </c>
      <c r="E33" s="805" t="s">
        <v>210</v>
      </c>
      <c r="F33" s="908" t="s">
        <v>210</v>
      </c>
      <c r="G33" s="805" t="s">
        <v>210</v>
      </c>
      <c r="H33" s="908" t="s">
        <v>210</v>
      </c>
      <c r="I33" s="805" t="s">
        <v>210</v>
      </c>
    </row>
    <row r="34" spans="1:9" ht="21" customHeight="1" x14ac:dyDescent="0.2">
      <c r="A34" s="803" t="s">
        <v>1264</v>
      </c>
      <c r="B34" s="908">
        <v>17</v>
      </c>
      <c r="C34" s="805">
        <v>16</v>
      </c>
      <c r="D34" s="908">
        <v>1.6467395042151689</v>
      </c>
      <c r="E34" s="805">
        <v>1.5475174917836494</v>
      </c>
      <c r="F34" s="908">
        <v>1</v>
      </c>
      <c r="G34" s="805">
        <v>3</v>
      </c>
      <c r="H34" s="908">
        <v>0.49000872215525437</v>
      </c>
      <c r="I34" s="805">
        <v>1.4829094683769557</v>
      </c>
    </row>
    <row r="35" spans="1:9" ht="21" customHeight="1" x14ac:dyDescent="0.2">
      <c r="A35" s="803" t="s">
        <v>1265</v>
      </c>
      <c r="B35" s="908">
        <v>88</v>
      </c>
      <c r="C35" s="805">
        <v>60</v>
      </c>
      <c r="D35" s="168">
        <v>8.5242986100549913</v>
      </c>
      <c r="E35" s="168">
        <v>5.8031905941886848</v>
      </c>
      <c r="F35" s="908">
        <v>3</v>
      </c>
      <c r="G35" s="805">
        <v>1</v>
      </c>
      <c r="H35" s="908">
        <v>1.470026166465763</v>
      </c>
      <c r="I35" s="805">
        <v>0.49430315612565184</v>
      </c>
    </row>
    <row r="36" spans="1:9" ht="21" customHeight="1" x14ac:dyDescent="0.2">
      <c r="A36" s="803" t="s">
        <v>1266</v>
      </c>
      <c r="B36" s="879">
        <v>4</v>
      </c>
      <c r="C36" s="879">
        <v>2</v>
      </c>
      <c r="D36" s="168">
        <v>0.38746811863886327</v>
      </c>
      <c r="E36" s="168">
        <v>0.19343968647295617</v>
      </c>
      <c r="F36" s="538" t="s">
        <v>210</v>
      </c>
      <c r="G36" s="538" t="s">
        <v>210</v>
      </c>
      <c r="H36" s="168" t="s">
        <v>210</v>
      </c>
      <c r="I36" s="168" t="s">
        <v>210</v>
      </c>
    </row>
    <row r="37" spans="1:9" ht="21" customHeight="1" x14ac:dyDescent="0.2">
      <c r="A37" s="803" t="s">
        <v>1267</v>
      </c>
      <c r="B37" s="908">
        <v>2</v>
      </c>
      <c r="C37" s="805">
        <v>0</v>
      </c>
      <c r="D37" s="168">
        <v>0.19373405931943163</v>
      </c>
      <c r="E37" s="805">
        <v>0</v>
      </c>
      <c r="F37" s="908" t="s">
        <v>210</v>
      </c>
      <c r="G37" s="805" t="s">
        <v>210</v>
      </c>
      <c r="H37" s="908" t="s">
        <v>210</v>
      </c>
      <c r="I37" s="805" t="s">
        <v>210</v>
      </c>
    </row>
    <row r="38" spans="1:9" ht="17.100000000000001" customHeight="1" x14ac:dyDescent="0.2">
      <c r="A38" s="933" t="s">
        <v>1883</v>
      </c>
      <c r="B38" s="934">
        <v>0</v>
      </c>
      <c r="C38" s="934">
        <v>2</v>
      </c>
      <c r="D38" s="168">
        <v>0.19373405931943163</v>
      </c>
      <c r="E38" s="168">
        <v>0.19343968647295617</v>
      </c>
      <c r="F38" s="934" t="s">
        <v>210</v>
      </c>
      <c r="G38" s="934" t="s">
        <v>210</v>
      </c>
      <c r="H38" s="934" t="s">
        <v>210</v>
      </c>
      <c r="I38" s="934" t="s">
        <v>210</v>
      </c>
    </row>
    <row r="39" spans="1:9" ht="17.100000000000001" customHeight="1" x14ac:dyDescent="0.2"/>
    <row r="40" spans="1:9" ht="17.100000000000001" customHeight="1" x14ac:dyDescent="0.2"/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tabColor rgb="FFCCFF99"/>
  </sheetPr>
  <dimension ref="A1:I57"/>
  <sheetViews>
    <sheetView zoomScaleNormal="100" workbookViewId="0">
      <selection activeCell="V34" sqref="V34"/>
    </sheetView>
  </sheetViews>
  <sheetFormatPr defaultColWidth="8.85546875" defaultRowHeight="12.75" x14ac:dyDescent="0.2"/>
  <cols>
    <col min="1" max="1" width="29.140625" style="617" customWidth="1"/>
    <col min="2" max="8" width="7.7109375" style="617" customWidth="1"/>
    <col min="9" max="9" width="8.28515625" style="617" customWidth="1"/>
    <col min="10" max="16384" width="8.85546875" style="617"/>
  </cols>
  <sheetData>
    <row r="1" spans="1:9" s="616" customFormat="1" ht="15.75" customHeight="1" x14ac:dyDescent="0.25">
      <c r="A1" s="1212" t="s">
        <v>1206</v>
      </c>
      <c r="B1" s="1212"/>
      <c r="C1" s="1212"/>
      <c r="D1" s="1212"/>
      <c r="E1" s="1212"/>
      <c r="F1" s="1212"/>
      <c r="G1" s="1212"/>
      <c r="H1" s="1212"/>
      <c r="I1" s="1212"/>
    </row>
    <row r="2" spans="1:9" s="616" customFormat="1" ht="15" x14ac:dyDescent="0.25">
      <c r="A2" s="1212" t="s">
        <v>1853</v>
      </c>
      <c r="B2" s="1212"/>
      <c r="C2" s="1212"/>
      <c r="D2" s="1212"/>
      <c r="E2" s="1212"/>
      <c r="F2" s="1212"/>
      <c r="G2" s="1212"/>
      <c r="H2" s="1212"/>
      <c r="I2" s="1212"/>
    </row>
    <row r="3" spans="1:9" ht="12" customHeight="1" x14ac:dyDescent="0.25">
      <c r="A3" s="275"/>
      <c r="B3" s="275"/>
      <c r="C3" s="275"/>
      <c r="D3" s="275"/>
      <c r="E3" s="275"/>
      <c r="F3" s="275"/>
      <c r="G3" s="275"/>
      <c r="H3" s="1565" t="s">
        <v>431</v>
      </c>
      <c r="I3" s="1565"/>
    </row>
    <row r="4" spans="1:9" s="200" customFormat="1" ht="21" customHeight="1" x14ac:dyDescent="0.2">
      <c r="A4" s="1425" t="s">
        <v>574</v>
      </c>
      <c r="B4" s="1425" t="s">
        <v>1208</v>
      </c>
      <c r="C4" s="1425"/>
      <c r="D4" s="1425"/>
      <c r="E4" s="1425"/>
      <c r="F4" s="1425" t="s">
        <v>1590</v>
      </c>
      <c r="G4" s="1425"/>
      <c r="H4" s="1425"/>
      <c r="I4" s="1425"/>
    </row>
    <row r="5" spans="1:9" s="200" customFormat="1" ht="27.75" customHeight="1" x14ac:dyDescent="0.2">
      <c r="A5" s="1425"/>
      <c r="B5" s="1496" t="s">
        <v>613</v>
      </c>
      <c r="C5" s="1497"/>
      <c r="D5" s="1495" t="s">
        <v>1209</v>
      </c>
      <c r="E5" s="1626"/>
      <c r="F5" s="1496" t="s">
        <v>613</v>
      </c>
      <c r="G5" s="1497"/>
      <c r="H5" s="1495" t="s">
        <v>1209</v>
      </c>
      <c r="I5" s="1626"/>
    </row>
    <row r="6" spans="1:9" s="200" customFormat="1" ht="16.5" customHeight="1" x14ac:dyDescent="0.2">
      <c r="A6" s="1358"/>
      <c r="B6" s="914">
        <v>2023</v>
      </c>
      <c r="C6" s="914">
        <v>2024</v>
      </c>
      <c r="D6" s="914">
        <v>2023</v>
      </c>
      <c r="E6" s="914">
        <v>2024</v>
      </c>
      <c r="F6" s="914">
        <v>2023</v>
      </c>
      <c r="G6" s="914">
        <v>2024</v>
      </c>
      <c r="H6" s="914">
        <v>2023</v>
      </c>
      <c r="I6" s="914">
        <v>2024</v>
      </c>
    </row>
    <row r="7" spans="1:9" ht="16.899999999999999" customHeight="1" x14ac:dyDescent="0.2">
      <c r="A7" s="809" t="s">
        <v>1268</v>
      </c>
      <c r="B7" s="908" t="s">
        <v>210</v>
      </c>
      <c r="C7" s="805" t="s">
        <v>210</v>
      </c>
      <c r="D7" s="908" t="s">
        <v>210</v>
      </c>
      <c r="E7" s="805" t="s">
        <v>210</v>
      </c>
      <c r="F7" s="908" t="s">
        <v>210</v>
      </c>
      <c r="G7" s="805" t="s">
        <v>210</v>
      </c>
      <c r="H7" s="908" t="s">
        <v>210</v>
      </c>
      <c r="I7" s="805" t="s">
        <v>210</v>
      </c>
    </row>
    <row r="8" spans="1:9" ht="18.600000000000001" customHeight="1" x14ac:dyDescent="0.2">
      <c r="A8" s="809" t="s">
        <v>1269</v>
      </c>
      <c r="B8" s="174">
        <v>2269</v>
      </c>
      <c r="C8" s="174">
        <v>2098</v>
      </c>
      <c r="D8" s="168">
        <v>219.79129029789519</v>
      </c>
      <c r="E8" s="168">
        <v>202.91823111013102</v>
      </c>
      <c r="F8" s="174">
        <v>811</v>
      </c>
      <c r="G8" s="174">
        <v>769</v>
      </c>
      <c r="H8" s="168">
        <v>397.39707366791129</v>
      </c>
      <c r="I8" s="168">
        <v>380.11912706062628</v>
      </c>
    </row>
    <row r="9" spans="1:9" ht="18.600000000000001" customHeight="1" x14ac:dyDescent="0.2">
      <c r="A9" s="882" t="s">
        <v>1270</v>
      </c>
      <c r="B9" s="174">
        <v>90</v>
      </c>
      <c r="C9" s="174">
        <v>35</v>
      </c>
      <c r="D9" s="168">
        <v>8.7180326693744234</v>
      </c>
      <c r="E9" s="168">
        <v>3.3851945132767329</v>
      </c>
      <c r="F9" s="174">
        <v>27</v>
      </c>
      <c r="G9" s="174">
        <v>16</v>
      </c>
      <c r="H9" s="168">
        <v>13.230235498191869</v>
      </c>
      <c r="I9" s="168">
        <v>7.9088504980104295</v>
      </c>
    </row>
    <row r="10" spans="1:9" ht="18.600000000000001" customHeight="1" x14ac:dyDescent="0.2">
      <c r="A10" s="809" t="s">
        <v>1271</v>
      </c>
      <c r="B10" s="174">
        <v>6366</v>
      </c>
      <c r="C10" s="174">
        <v>5010</v>
      </c>
      <c r="D10" s="168">
        <v>616.65551081375088</v>
      </c>
      <c r="E10" s="168">
        <v>484.56641461475522</v>
      </c>
      <c r="F10" s="174">
        <v>1832</v>
      </c>
      <c r="G10" s="174">
        <v>1453</v>
      </c>
      <c r="H10" s="168">
        <v>897.69597898842596</v>
      </c>
      <c r="I10" s="168">
        <v>718.22248585057218</v>
      </c>
    </row>
    <row r="11" spans="1:9" ht="18.600000000000001" customHeight="1" x14ac:dyDescent="0.2">
      <c r="A11" s="809" t="s">
        <v>1272</v>
      </c>
      <c r="B11" s="174">
        <v>110</v>
      </c>
      <c r="C11" s="174">
        <v>148</v>
      </c>
      <c r="D11" s="168">
        <v>10.655373262568739</v>
      </c>
      <c r="E11" s="168">
        <v>14.314536798998756</v>
      </c>
      <c r="F11" s="174">
        <v>95</v>
      </c>
      <c r="G11" s="174">
        <v>130</v>
      </c>
      <c r="H11" s="168">
        <v>46.550828604749164</v>
      </c>
      <c r="I11" s="168">
        <v>64.259410296334735</v>
      </c>
    </row>
    <row r="12" spans="1:9" ht="15.6" customHeight="1" x14ac:dyDescent="0.2">
      <c r="A12" s="809" t="s">
        <v>1273</v>
      </c>
      <c r="B12" s="908" t="s">
        <v>210</v>
      </c>
      <c r="C12" s="805" t="s">
        <v>210</v>
      </c>
      <c r="D12" s="908" t="s">
        <v>210</v>
      </c>
      <c r="E12" s="805" t="s">
        <v>210</v>
      </c>
      <c r="F12" s="908" t="s">
        <v>210</v>
      </c>
      <c r="G12" s="805" t="s">
        <v>210</v>
      </c>
      <c r="H12" s="908" t="s">
        <v>210</v>
      </c>
      <c r="I12" s="805" t="s">
        <v>210</v>
      </c>
    </row>
    <row r="13" spans="1:9" ht="15.6" customHeight="1" x14ac:dyDescent="0.2">
      <c r="A13" s="809" t="s">
        <v>1274</v>
      </c>
      <c r="B13" s="908" t="s">
        <v>210</v>
      </c>
      <c r="C13" s="805" t="s">
        <v>210</v>
      </c>
      <c r="D13" s="908" t="s">
        <v>210</v>
      </c>
      <c r="E13" s="805" t="s">
        <v>210</v>
      </c>
      <c r="F13" s="908" t="s">
        <v>210</v>
      </c>
      <c r="G13" s="805" t="s">
        <v>210</v>
      </c>
      <c r="H13" s="908" t="s">
        <v>210</v>
      </c>
      <c r="I13" s="805" t="s">
        <v>210</v>
      </c>
    </row>
    <row r="14" spans="1:9" ht="15.6" customHeight="1" x14ac:dyDescent="0.2">
      <c r="A14" s="882" t="s">
        <v>1275</v>
      </c>
      <c r="B14" s="908" t="s">
        <v>210</v>
      </c>
      <c r="C14" s="805" t="s">
        <v>210</v>
      </c>
      <c r="D14" s="908" t="s">
        <v>210</v>
      </c>
      <c r="E14" s="805" t="s">
        <v>210</v>
      </c>
      <c r="F14" s="908" t="s">
        <v>210</v>
      </c>
      <c r="G14" s="805" t="s">
        <v>210</v>
      </c>
      <c r="H14" s="908" t="s">
        <v>210</v>
      </c>
      <c r="I14" s="805" t="s">
        <v>210</v>
      </c>
    </row>
    <row r="15" spans="1:9" ht="15.6" customHeight="1" x14ac:dyDescent="0.2">
      <c r="A15" s="809" t="s">
        <v>1276</v>
      </c>
      <c r="B15" s="908" t="s">
        <v>210</v>
      </c>
      <c r="C15" s="805" t="s">
        <v>210</v>
      </c>
      <c r="D15" s="908" t="s">
        <v>210</v>
      </c>
      <c r="E15" s="805" t="s">
        <v>210</v>
      </c>
      <c r="F15" s="908" t="s">
        <v>210</v>
      </c>
      <c r="G15" s="805" t="s">
        <v>210</v>
      </c>
      <c r="H15" s="908" t="s">
        <v>210</v>
      </c>
      <c r="I15" s="805" t="s">
        <v>210</v>
      </c>
    </row>
    <row r="16" spans="1:9" ht="15.6" customHeight="1" x14ac:dyDescent="0.2">
      <c r="A16" s="809" t="s">
        <v>1277</v>
      </c>
      <c r="B16" s="908" t="s">
        <v>210</v>
      </c>
      <c r="C16" s="805" t="s">
        <v>210</v>
      </c>
      <c r="D16" s="908" t="s">
        <v>210</v>
      </c>
      <c r="E16" s="805" t="s">
        <v>210</v>
      </c>
      <c r="F16" s="908" t="s">
        <v>210</v>
      </c>
      <c r="G16" s="805" t="s">
        <v>210</v>
      </c>
      <c r="H16" s="908" t="s">
        <v>210</v>
      </c>
      <c r="I16" s="805" t="s">
        <v>210</v>
      </c>
    </row>
    <row r="17" spans="1:9" ht="15.6" customHeight="1" x14ac:dyDescent="0.2">
      <c r="A17" s="809" t="s">
        <v>1278</v>
      </c>
      <c r="B17" s="908" t="s">
        <v>210</v>
      </c>
      <c r="C17" s="805" t="s">
        <v>210</v>
      </c>
      <c r="D17" s="908" t="s">
        <v>210</v>
      </c>
      <c r="E17" s="805" t="s">
        <v>210</v>
      </c>
      <c r="F17" s="908" t="s">
        <v>210</v>
      </c>
      <c r="G17" s="805" t="s">
        <v>210</v>
      </c>
      <c r="H17" s="908" t="s">
        <v>210</v>
      </c>
      <c r="I17" s="805" t="s">
        <v>210</v>
      </c>
    </row>
    <row r="18" spans="1:9" ht="18.600000000000001" customHeight="1" x14ac:dyDescent="0.2">
      <c r="A18" s="809" t="s">
        <v>1279</v>
      </c>
      <c r="B18" s="174">
        <v>110</v>
      </c>
      <c r="C18" s="174">
        <v>106</v>
      </c>
      <c r="D18" s="168">
        <v>10.655373262568739</v>
      </c>
      <c r="E18" s="168">
        <v>10.252303383066677</v>
      </c>
      <c r="F18" s="174">
        <v>102</v>
      </c>
      <c r="G18" s="174">
        <v>96</v>
      </c>
      <c r="H18" s="168">
        <v>49.980889659835945</v>
      </c>
      <c r="I18" s="168">
        <v>47.453102988062582</v>
      </c>
    </row>
    <row r="19" spans="1:9" ht="18.600000000000001" customHeight="1" x14ac:dyDescent="0.2">
      <c r="A19" s="809" t="s">
        <v>1280</v>
      </c>
      <c r="B19" s="908" t="s">
        <v>210</v>
      </c>
      <c r="C19" s="805">
        <v>2</v>
      </c>
      <c r="D19" s="168" t="s">
        <v>210</v>
      </c>
      <c r="E19" s="168">
        <v>0.19343968647295617</v>
      </c>
      <c r="F19" s="908" t="s">
        <v>210</v>
      </c>
      <c r="G19" s="805" t="s">
        <v>210</v>
      </c>
      <c r="H19" s="168" t="s">
        <v>210</v>
      </c>
      <c r="I19" s="168" t="s">
        <v>210</v>
      </c>
    </row>
    <row r="20" spans="1:9" ht="18.600000000000001" customHeight="1" x14ac:dyDescent="0.2">
      <c r="A20" s="809" t="s">
        <v>1281</v>
      </c>
      <c r="B20" s="174">
        <v>207</v>
      </c>
      <c r="C20" s="174">
        <v>205</v>
      </c>
      <c r="D20" s="168">
        <v>20.051475139561173</v>
      </c>
      <c r="E20" s="168">
        <v>19.827567863478006</v>
      </c>
      <c r="F20" s="174">
        <v>10</v>
      </c>
      <c r="G20" s="174">
        <v>20</v>
      </c>
      <c r="H20" s="168">
        <v>4.9000872215525435</v>
      </c>
      <c r="I20" s="168">
        <v>9.886063122513038</v>
      </c>
    </row>
    <row r="21" spans="1:9" ht="18.600000000000001" customHeight="1" x14ac:dyDescent="0.2">
      <c r="A21" s="882" t="s">
        <v>1282</v>
      </c>
      <c r="B21" s="174">
        <v>205</v>
      </c>
      <c r="C21" s="174">
        <v>204</v>
      </c>
      <c r="D21" s="168">
        <v>19.857741080241741</v>
      </c>
      <c r="E21" s="168">
        <v>19.730848020241528</v>
      </c>
      <c r="F21" s="174">
        <v>10</v>
      </c>
      <c r="G21" s="174">
        <v>20</v>
      </c>
      <c r="H21" s="168">
        <v>4.9000872215525435</v>
      </c>
      <c r="I21" s="168">
        <v>9.886063122513038</v>
      </c>
    </row>
    <row r="22" spans="1:9" ht="18.600000000000001" customHeight="1" x14ac:dyDescent="0.2">
      <c r="A22" s="882" t="s">
        <v>1283</v>
      </c>
      <c r="B22" s="174">
        <v>133</v>
      </c>
      <c r="C22" s="174">
        <v>107</v>
      </c>
      <c r="D22" s="168">
        <v>12.883314944742203</v>
      </c>
      <c r="E22" s="168">
        <v>10.349023226303155</v>
      </c>
      <c r="F22" s="174" t="s">
        <v>210</v>
      </c>
      <c r="G22" s="174">
        <v>4</v>
      </c>
      <c r="H22" s="168" t="s">
        <v>210</v>
      </c>
      <c r="I22" s="168">
        <v>1.9772126245026074</v>
      </c>
    </row>
    <row r="23" spans="1:9" ht="18.600000000000001" customHeight="1" x14ac:dyDescent="0.2">
      <c r="A23" s="809" t="s">
        <v>1284</v>
      </c>
      <c r="B23" s="174">
        <v>258</v>
      </c>
      <c r="C23" s="174">
        <v>186</v>
      </c>
      <c r="D23" s="168">
        <v>24.991693652206681</v>
      </c>
      <c r="E23" s="168">
        <v>17.989890841984923</v>
      </c>
      <c r="F23" s="908">
        <v>1</v>
      </c>
      <c r="G23" s="805">
        <v>1</v>
      </c>
      <c r="H23" s="168">
        <v>0.49000872215525437</v>
      </c>
      <c r="I23" s="168">
        <v>0.49430315612565184</v>
      </c>
    </row>
    <row r="24" spans="1:9" ht="30.6" customHeight="1" x14ac:dyDescent="0.2">
      <c r="A24" s="809" t="s">
        <v>1285</v>
      </c>
      <c r="B24" s="174">
        <v>85</v>
      </c>
      <c r="C24" s="174">
        <v>95</v>
      </c>
      <c r="D24" s="168">
        <v>8.2336975210758432</v>
      </c>
      <c r="E24" s="168">
        <v>9.1883851074654181</v>
      </c>
      <c r="F24" s="908">
        <v>7</v>
      </c>
      <c r="G24" s="805">
        <v>1</v>
      </c>
      <c r="H24" s="168">
        <v>3.4300610550867807</v>
      </c>
      <c r="I24" s="168">
        <v>0.49430315612565184</v>
      </c>
    </row>
    <row r="25" spans="1:9" ht="49.9" customHeight="1" x14ac:dyDescent="0.2">
      <c r="A25" s="206" t="s">
        <v>1286</v>
      </c>
      <c r="B25" s="174">
        <v>360</v>
      </c>
      <c r="C25" s="174">
        <v>337</v>
      </c>
      <c r="D25" s="168">
        <v>34.872130677497694</v>
      </c>
      <c r="E25" s="168">
        <v>32.594587170693117</v>
      </c>
      <c r="F25" s="174">
        <v>2</v>
      </c>
      <c r="G25" s="174">
        <v>3</v>
      </c>
      <c r="H25" s="168">
        <v>0.98001744431050875</v>
      </c>
      <c r="I25" s="168">
        <v>1.4829094683769557</v>
      </c>
    </row>
    <row r="26" spans="1:9" ht="21" customHeight="1" x14ac:dyDescent="0.2">
      <c r="A26" s="809" t="s">
        <v>1287</v>
      </c>
      <c r="B26" s="174">
        <v>220771</v>
      </c>
      <c r="C26" s="174">
        <v>200667</v>
      </c>
      <c r="D26" s="168">
        <v>21385.431005005121</v>
      </c>
      <c r="E26" s="168">
        <v>19408.480782734347</v>
      </c>
      <c r="F26" s="174">
        <v>112054</v>
      </c>
      <c r="G26" s="174">
        <v>99676</v>
      </c>
      <c r="H26" s="168">
        <v>54907.43735238487</v>
      </c>
      <c r="I26" s="168">
        <v>49270.161389980472</v>
      </c>
    </row>
    <row r="27" spans="1:9" ht="19.149999999999999" customHeight="1" x14ac:dyDescent="0.2">
      <c r="A27" s="809" t="s">
        <v>1288</v>
      </c>
      <c r="B27" s="174">
        <v>218569</v>
      </c>
      <c r="C27" s="174">
        <v>199544</v>
      </c>
      <c r="D27" s="168">
        <v>21172.129805694425</v>
      </c>
      <c r="E27" s="168">
        <v>19299.864398779784</v>
      </c>
      <c r="F27" s="174">
        <v>111197</v>
      </c>
      <c r="G27" s="174">
        <v>99169</v>
      </c>
      <c r="H27" s="168">
        <v>54487.499877497823</v>
      </c>
      <c r="I27" s="168">
        <v>49019.549689824773</v>
      </c>
    </row>
    <row r="28" spans="1:9" ht="19.149999999999999" customHeight="1" x14ac:dyDescent="0.2">
      <c r="A28" s="809" t="s">
        <v>1289</v>
      </c>
      <c r="B28" s="174">
        <v>2202</v>
      </c>
      <c r="C28" s="174">
        <v>1123</v>
      </c>
      <c r="D28" s="168">
        <v>213.30119931069424</v>
      </c>
      <c r="E28" s="168">
        <v>108.61638395456488</v>
      </c>
      <c r="F28" s="174">
        <v>857</v>
      </c>
      <c r="G28" s="174">
        <v>507</v>
      </c>
      <c r="H28" s="168">
        <v>419.93747488705299</v>
      </c>
      <c r="I28" s="168">
        <v>250.61170015570551</v>
      </c>
    </row>
    <row r="29" spans="1:9" ht="22.9" customHeight="1" x14ac:dyDescent="0.2">
      <c r="A29" s="809" t="s">
        <v>1290</v>
      </c>
      <c r="B29" s="174">
        <v>4764</v>
      </c>
      <c r="C29" s="174">
        <v>62223</v>
      </c>
      <c r="D29" s="168">
        <v>461.47452929888613</v>
      </c>
      <c r="E29" s="168">
        <v>6018.1988057033759</v>
      </c>
      <c r="F29" s="174">
        <v>1722</v>
      </c>
      <c r="G29" s="174">
        <v>2654</v>
      </c>
      <c r="H29" s="168">
        <v>843.79501955134799</v>
      </c>
      <c r="I29" s="168">
        <v>1311.8805763574801</v>
      </c>
    </row>
    <row r="30" spans="1:9" ht="31.5" customHeight="1" x14ac:dyDescent="0.2">
      <c r="A30" s="809" t="s">
        <v>1291</v>
      </c>
      <c r="B30" s="174">
        <v>4</v>
      </c>
      <c r="C30" s="174">
        <v>1</v>
      </c>
      <c r="D30" s="168">
        <v>0.38746811863886327</v>
      </c>
      <c r="E30" s="168">
        <v>9.6719843236478087E-2</v>
      </c>
      <c r="F30" s="174">
        <v>1</v>
      </c>
      <c r="G30" s="174">
        <v>1</v>
      </c>
      <c r="H30" s="168">
        <v>0.49000872215525437</v>
      </c>
      <c r="I30" s="168">
        <v>0.49430315612565184</v>
      </c>
    </row>
    <row r="31" spans="1:9" ht="21.6" customHeight="1" x14ac:dyDescent="0.2">
      <c r="A31" s="809" t="s">
        <v>1292</v>
      </c>
      <c r="B31" s="174">
        <v>215</v>
      </c>
      <c r="C31" s="174">
        <v>322</v>
      </c>
      <c r="D31" s="168">
        <v>20.826411376838898</v>
      </c>
      <c r="E31" s="168">
        <v>31.143789522145944</v>
      </c>
      <c r="F31" s="174">
        <v>179</v>
      </c>
      <c r="G31" s="174">
        <v>273</v>
      </c>
      <c r="H31" s="168">
        <v>87.711561265790536</v>
      </c>
      <c r="I31" s="168">
        <v>134.94476162230296</v>
      </c>
    </row>
    <row r="32" spans="1:9" ht="18.600000000000001" customHeight="1" x14ac:dyDescent="0.2">
      <c r="A32" s="809" t="s">
        <v>1293</v>
      </c>
      <c r="B32" s="174">
        <v>181</v>
      </c>
      <c r="C32" s="174">
        <v>203</v>
      </c>
      <c r="D32" s="168">
        <v>17.532932368408563</v>
      </c>
      <c r="E32" s="168">
        <v>19.634128177005049</v>
      </c>
      <c r="F32" s="174">
        <v>62</v>
      </c>
      <c r="G32" s="174">
        <v>58</v>
      </c>
      <c r="H32" s="168">
        <v>30.380540773625771</v>
      </c>
      <c r="I32" s="168">
        <v>28.669583055287809</v>
      </c>
    </row>
    <row r="33" spans="1:9" ht="18" customHeight="1" x14ac:dyDescent="0.2">
      <c r="A33" s="809" t="s">
        <v>1294</v>
      </c>
      <c r="B33" s="174" t="s">
        <v>210</v>
      </c>
      <c r="C33" s="174" t="s">
        <v>210</v>
      </c>
      <c r="D33" s="168" t="s">
        <v>210</v>
      </c>
      <c r="E33" s="168" t="s">
        <v>210</v>
      </c>
      <c r="F33" s="174" t="s">
        <v>210</v>
      </c>
      <c r="G33" s="174" t="s">
        <v>210</v>
      </c>
      <c r="H33" s="168" t="s">
        <v>210</v>
      </c>
      <c r="I33" s="168" t="s">
        <v>210</v>
      </c>
    </row>
    <row r="34" spans="1:9" ht="31.15" customHeight="1" x14ac:dyDescent="0.2">
      <c r="A34" s="809" t="s">
        <v>1295</v>
      </c>
      <c r="B34" s="174">
        <v>1</v>
      </c>
      <c r="C34" s="174">
        <v>1</v>
      </c>
      <c r="D34" s="168">
        <v>9.6867029659715817E-2</v>
      </c>
      <c r="E34" s="168">
        <v>9.6719843236478087E-2</v>
      </c>
      <c r="F34" s="174">
        <v>1</v>
      </c>
      <c r="G34" s="174">
        <v>1</v>
      </c>
      <c r="H34" s="168">
        <v>0.49000872215525437</v>
      </c>
      <c r="I34" s="168">
        <v>0.49430315612565184</v>
      </c>
    </row>
    <row r="35" spans="1:9" ht="21" customHeight="1" x14ac:dyDescent="0.2">
      <c r="A35" s="809" t="s">
        <v>1296</v>
      </c>
      <c r="B35" s="174">
        <v>55</v>
      </c>
      <c r="C35" s="174">
        <v>23</v>
      </c>
      <c r="D35" s="168">
        <v>5.3276866312843696</v>
      </c>
      <c r="E35" s="168">
        <v>2.2245563944389959</v>
      </c>
      <c r="F35" s="174">
        <v>55</v>
      </c>
      <c r="G35" s="174">
        <v>23</v>
      </c>
      <c r="H35" s="168">
        <v>26.95047971853899</v>
      </c>
      <c r="I35" s="168">
        <v>11.368972590889992</v>
      </c>
    </row>
    <row r="36" spans="1:9" ht="21" customHeight="1" x14ac:dyDescent="0.2">
      <c r="A36" s="809" t="s">
        <v>1297</v>
      </c>
      <c r="B36" s="174">
        <v>315</v>
      </c>
      <c r="C36" s="174">
        <v>208</v>
      </c>
      <c r="D36" s="168">
        <v>30.513114342810482</v>
      </c>
      <c r="E36" s="168">
        <v>20.11772739318744</v>
      </c>
      <c r="F36" s="174">
        <v>204</v>
      </c>
      <c r="G36" s="174">
        <v>148</v>
      </c>
      <c r="H36" s="168">
        <v>99.961779319671891</v>
      </c>
      <c r="I36" s="168">
        <v>73.156867106596479</v>
      </c>
    </row>
    <row r="37" spans="1:9" ht="19.899999999999999" customHeight="1" x14ac:dyDescent="0.2">
      <c r="A37" s="882" t="s">
        <v>1298</v>
      </c>
      <c r="B37" s="174">
        <v>303</v>
      </c>
      <c r="C37" s="174">
        <v>201</v>
      </c>
      <c r="D37" s="168">
        <v>29.350709986893889</v>
      </c>
      <c r="E37" s="168">
        <v>19.440688490532093</v>
      </c>
      <c r="F37" s="174">
        <v>202</v>
      </c>
      <c r="G37" s="174">
        <v>148</v>
      </c>
      <c r="H37" s="168">
        <v>98.981761875361386</v>
      </c>
      <c r="I37" s="168">
        <v>73.156867106596479</v>
      </c>
    </row>
    <row r="38" spans="1:9" ht="19.899999999999999" customHeight="1" x14ac:dyDescent="0.2">
      <c r="A38" s="809" t="s">
        <v>1299</v>
      </c>
      <c r="B38" s="174">
        <v>917</v>
      </c>
      <c r="C38" s="174">
        <v>712</v>
      </c>
      <c r="D38" s="168">
        <v>88.827066197959397</v>
      </c>
      <c r="E38" s="168">
        <v>68.864528384372392</v>
      </c>
      <c r="F38" s="174">
        <v>856</v>
      </c>
      <c r="G38" s="174">
        <v>659</v>
      </c>
      <c r="H38" s="168">
        <v>419.44746616489772</v>
      </c>
      <c r="I38" s="168">
        <v>325.7457798868046</v>
      </c>
    </row>
    <row r="39" spans="1:9" ht="17.100000000000001" customHeight="1" x14ac:dyDescent="0.2">
      <c r="A39" s="883" t="s">
        <v>1300</v>
      </c>
      <c r="B39" s="174">
        <v>176</v>
      </c>
      <c r="C39" s="174">
        <v>149</v>
      </c>
      <c r="D39" s="168">
        <v>17.048597220109983</v>
      </c>
      <c r="E39" s="168">
        <v>14.411256642235234</v>
      </c>
      <c r="F39" s="174">
        <v>149</v>
      </c>
      <c r="G39" s="174">
        <v>132</v>
      </c>
      <c r="H39" s="168">
        <v>73.011299601132905</v>
      </c>
      <c r="I39" s="168">
        <v>65.248016608586042</v>
      </c>
    </row>
    <row r="40" spans="1:9" ht="17.100000000000001" customHeight="1" x14ac:dyDescent="0.2">
      <c r="A40" s="883" t="s">
        <v>1301</v>
      </c>
      <c r="B40" s="174">
        <v>709</v>
      </c>
      <c r="C40" s="174">
        <v>543</v>
      </c>
      <c r="D40" s="168">
        <v>68.6787240287385</v>
      </c>
      <c r="E40" s="168">
        <v>52.518874877407598</v>
      </c>
      <c r="F40" s="174">
        <v>704</v>
      </c>
      <c r="G40" s="174">
        <v>523</v>
      </c>
      <c r="H40" s="168">
        <v>344.96614039729906</v>
      </c>
      <c r="I40" s="168">
        <v>258.52055065371593</v>
      </c>
    </row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F28"/>
  <sheetViews>
    <sheetView zoomScaleNormal="100" workbookViewId="0">
      <selection activeCell="J10" sqref="J10"/>
    </sheetView>
  </sheetViews>
  <sheetFormatPr defaultRowHeight="12.75" x14ac:dyDescent="0.2"/>
  <cols>
    <col min="1" max="1" width="37.85546875" style="277" customWidth="1"/>
    <col min="2" max="2" width="15.7109375" customWidth="1"/>
    <col min="3" max="3" width="11.42578125" customWidth="1"/>
    <col min="4" max="4" width="15.7109375" customWidth="1"/>
    <col min="5" max="5" width="11.42578125" customWidth="1"/>
    <col min="257" max="257" width="37.85546875" customWidth="1"/>
    <col min="258" max="258" width="15.7109375" customWidth="1"/>
    <col min="259" max="259" width="11.42578125" customWidth="1"/>
    <col min="260" max="260" width="15.7109375" customWidth="1"/>
    <col min="261" max="261" width="11.42578125" customWidth="1"/>
    <col min="513" max="513" width="37.85546875" customWidth="1"/>
    <col min="514" max="514" width="15.7109375" customWidth="1"/>
    <col min="515" max="515" width="11.42578125" customWidth="1"/>
    <col min="516" max="516" width="15.7109375" customWidth="1"/>
    <col min="517" max="517" width="11.42578125" customWidth="1"/>
    <col min="769" max="769" width="37.85546875" customWidth="1"/>
    <col min="770" max="770" width="15.7109375" customWidth="1"/>
    <col min="771" max="771" width="11.42578125" customWidth="1"/>
    <col min="772" max="772" width="15.7109375" customWidth="1"/>
    <col min="773" max="773" width="11.42578125" customWidth="1"/>
    <col min="1025" max="1025" width="37.85546875" customWidth="1"/>
    <col min="1026" max="1026" width="15.7109375" customWidth="1"/>
    <col min="1027" max="1027" width="11.42578125" customWidth="1"/>
    <col min="1028" max="1028" width="15.7109375" customWidth="1"/>
    <col min="1029" max="1029" width="11.42578125" customWidth="1"/>
    <col min="1281" max="1281" width="37.85546875" customWidth="1"/>
    <col min="1282" max="1282" width="15.7109375" customWidth="1"/>
    <col min="1283" max="1283" width="11.42578125" customWidth="1"/>
    <col min="1284" max="1284" width="15.7109375" customWidth="1"/>
    <col min="1285" max="1285" width="11.42578125" customWidth="1"/>
    <col min="1537" max="1537" width="37.85546875" customWidth="1"/>
    <col min="1538" max="1538" width="15.7109375" customWidth="1"/>
    <col min="1539" max="1539" width="11.42578125" customWidth="1"/>
    <col min="1540" max="1540" width="15.7109375" customWidth="1"/>
    <col min="1541" max="1541" width="11.42578125" customWidth="1"/>
    <col min="1793" max="1793" width="37.85546875" customWidth="1"/>
    <col min="1794" max="1794" width="15.7109375" customWidth="1"/>
    <col min="1795" max="1795" width="11.42578125" customWidth="1"/>
    <col min="1796" max="1796" width="15.7109375" customWidth="1"/>
    <col min="1797" max="1797" width="11.42578125" customWidth="1"/>
    <col min="2049" max="2049" width="37.85546875" customWidth="1"/>
    <col min="2050" max="2050" width="15.7109375" customWidth="1"/>
    <col min="2051" max="2051" width="11.42578125" customWidth="1"/>
    <col min="2052" max="2052" width="15.7109375" customWidth="1"/>
    <col min="2053" max="2053" width="11.42578125" customWidth="1"/>
    <col min="2305" max="2305" width="37.85546875" customWidth="1"/>
    <col min="2306" max="2306" width="15.7109375" customWidth="1"/>
    <col min="2307" max="2307" width="11.42578125" customWidth="1"/>
    <col min="2308" max="2308" width="15.7109375" customWidth="1"/>
    <col min="2309" max="2309" width="11.42578125" customWidth="1"/>
    <col min="2561" max="2561" width="37.85546875" customWidth="1"/>
    <col min="2562" max="2562" width="15.7109375" customWidth="1"/>
    <col min="2563" max="2563" width="11.42578125" customWidth="1"/>
    <col min="2564" max="2564" width="15.7109375" customWidth="1"/>
    <col min="2565" max="2565" width="11.42578125" customWidth="1"/>
    <col min="2817" max="2817" width="37.85546875" customWidth="1"/>
    <col min="2818" max="2818" width="15.7109375" customWidth="1"/>
    <col min="2819" max="2819" width="11.42578125" customWidth="1"/>
    <col min="2820" max="2820" width="15.7109375" customWidth="1"/>
    <col min="2821" max="2821" width="11.42578125" customWidth="1"/>
    <col min="3073" max="3073" width="37.85546875" customWidth="1"/>
    <col min="3074" max="3074" width="15.7109375" customWidth="1"/>
    <col min="3075" max="3075" width="11.42578125" customWidth="1"/>
    <col min="3076" max="3076" width="15.7109375" customWidth="1"/>
    <col min="3077" max="3077" width="11.42578125" customWidth="1"/>
    <col min="3329" max="3329" width="37.85546875" customWidth="1"/>
    <col min="3330" max="3330" width="15.7109375" customWidth="1"/>
    <col min="3331" max="3331" width="11.42578125" customWidth="1"/>
    <col min="3332" max="3332" width="15.7109375" customWidth="1"/>
    <col min="3333" max="3333" width="11.42578125" customWidth="1"/>
    <col min="3585" max="3585" width="37.85546875" customWidth="1"/>
    <col min="3586" max="3586" width="15.7109375" customWidth="1"/>
    <col min="3587" max="3587" width="11.42578125" customWidth="1"/>
    <col min="3588" max="3588" width="15.7109375" customWidth="1"/>
    <col min="3589" max="3589" width="11.42578125" customWidth="1"/>
    <col min="3841" max="3841" width="37.85546875" customWidth="1"/>
    <col min="3842" max="3842" width="15.7109375" customWidth="1"/>
    <col min="3843" max="3843" width="11.42578125" customWidth="1"/>
    <col min="3844" max="3844" width="15.7109375" customWidth="1"/>
    <col min="3845" max="3845" width="11.42578125" customWidth="1"/>
    <col min="4097" max="4097" width="37.85546875" customWidth="1"/>
    <col min="4098" max="4098" width="15.7109375" customWidth="1"/>
    <col min="4099" max="4099" width="11.42578125" customWidth="1"/>
    <col min="4100" max="4100" width="15.7109375" customWidth="1"/>
    <col min="4101" max="4101" width="11.42578125" customWidth="1"/>
    <col min="4353" max="4353" width="37.85546875" customWidth="1"/>
    <col min="4354" max="4354" width="15.7109375" customWidth="1"/>
    <col min="4355" max="4355" width="11.42578125" customWidth="1"/>
    <col min="4356" max="4356" width="15.7109375" customWidth="1"/>
    <col min="4357" max="4357" width="11.42578125" customWidth="1"/>
    <col min="4609" max="4609" width="37.85546875" customWidth="1"/>
    <col min="4610" max="4610" width="15.7109375" customWidth="1"/>
    <col min="4611" max="4611" width="11.42578125" customWidth="1"/>
    <col min="4612" max="4612" width="15.7109375" customWidth="1"/>
    <col min="4613" max="4613" width="11.42578125" customWidth="1"/>
    <col min="4865" max="4865" width="37.85546875" customWidth="1"/>
    <col min="4866" max="4866" width="15.7109375" customWidth="1"/>
    <col min="4867" max="4867" width="11.42578125" customWidth="1"/>
    <col min="4868" max="4868" width="15.7109375" customWidth="1"/>
    <col min="4869" max="4869" width="11.42578125" customWidth="1"/>
    <col min="5121" max="5121" width="37.85546875" customWidth="1"/>
    <col min="5122" max="5122" width="15.7109375" customWidth="1"/>
    <col min="5123" max="5123" width="11.42578125" customWidth="1"/>
    <col min="5124" max="5124" width="15.7109375" customWidth="1"/>
    <col min="5125" max="5125" width="11.42578125" customWidth="1"/>
    <col min="5377" max="5377" width="37.85546875" customWidth="1"/>
    <col min="5378" max="5378" width="15.7109375" customWidth="1"/>
    <col min="5379" max="5379" width="11.42578125" customWidth="1"/>
    <col min="5380" max="5380" width="15.7109375" customWidth="1"/>
    <col min="5381" max="5381" width="11.42578125" customWidth="1"/>
    <col min="5633" max="5633" width="37.85546875" customWidth="1"/>
    <col min="5634" max="5634" width="15.7109375" customWidth="1"/>
    <col min="5635" max="5635" width="11.42578125" customWidth="1"/>
    <col min="5636" max="5636" width="15.7109375" customWidth="1"/>
    <col min="5637" max="5637" width="11.42578125" customWidth="1"/>
    <col min="5889" max="5889" width="37.85546875" customWidth="1"/>
    <col min="5890" max="5890" width="15.7109375" customWidth="1"/>
    <col min="5891" max="5891" width="11.42578125" customWidth="1"/>
    <col min="5892" max="5892" width="15.7109375" customWidth="1"/>
    <col min="5893" max="5893" width="11.42578125" customWidth="1"/>
    <col min="6145" max="6145" width="37.85546875" customWidth="1"/>
    <col min="6146" max="6146" width="15.7109375" customWidth="1"/>
    <col min="6147" max="6147" width="11.42578125" customWidth="1"/>
    <col min="6148" max="6148" width="15.7109375" customWidth="1"/>
    <col min="6149" max="6149" width="11.42578125" customWidth="1"/>
    <col min="6401" max="6401" width="37.85546875" customWidth="1"/>
    <col min="6402" max="6402" width="15.7109375" customWidth="1"/>
    <col min="6403" max="6403" width="11.42578125" customWidth="1"/>
    <col min="6404" max="6404" width="15.7109375" customWidth="1"/>
    <col min="6405" max="6405" width="11.42578125" customWidth="1"/>
    <col min="6657" max="6657" width="37.85546875" customWidth="1"/>
    <col min="6658" max="6658" width="15.7109375" customWidth="1"/>
    <col min="6659" max="6659" width="11.42578125" customWidth="1"/>
    <col min="6660" max="6660" width="15.7109375" customWidth="1"/>
    <col min="6661" max="6661" width="11.42578125" customWidth="1"/>
    <col min="6913" max="6913" width="37.85546875" customWidth="1"/>
    <col min="6914" max="6914" width="15.7109375" customWidth="1"/>
    <col min="6915" max="6915" width="11.42578125" customWidth="1"/>
    <col min="6916" max="6916" width="15.7109375" customWidth="1"/>
    <col min="6917" max="6917" width="11.42578125" customWidth="1"/>
    <col min="7169" max="7169" width="37.85546875" customWidth="1"/>
    <col min="7170" max="7170" width="15.7109375" customWidth="1"/>
    <col min="7171" max="7171" width="11.42578125" customWidth="1"/>
    <col min="7172" max="7172" width="15.7109375" customWidth="1"/>
    <col min="7173" max="7173" width="11.42578125" customWidth="1"/>
    <col min="7425" max="7425" width="37.85546875" customWidth="1"/>
    <col min="7426" max="7426" width="15.7109375" customWidth="1"/>
    <col min="7427" max="7427" width="11.42578125" customWidth="1"/>
    <col min="7428" max="7428" width="15.7109375" customWidth="1"/>
    <col min="7429" max="7429" width="11.42578125" customWidth="1"/>
    <col min="7681" max="7681" width="37.85546875" customWidth="1"/>
    <col min="7682" max="7682" width="15.7109375" customWidth="1"/>
    <col min="7683" max="7683" width="11.42578125" customWidth="1"/>
    <col min="7684" max="7684" width="15.7109375" customWidth="1"/>
    <col min="7685" max="7685" width="11.42578125" customWidth="1"/>
    <col min="7937" max="7937" width="37.85546875" customWidth="1"/>
    <col min="7938" max="7938" width="15.7109375" customWidth="1"/>
    <col min="7939" max="7939" width="11.42578125" customWidth="1"/>
    <col min="7940" max="7940" width="15.7109375" customWidth="1"/>
    <col min="7941" max="7941" width="11.42578125" customWidth="1"/>
    <col min="8193" max="8193" width="37.85546875" customWidth="1"/>
    <col min="8194" max="8194" width="15.7109375" customWidth="1"/>
    <col min="8195" max="8195" width="11.42578125" customWidth="1"/>
    <col min="8196" max="8196" width="15.7109375" customWidth="1"/>
    <col min="8197" max="8197" width="11.42578125" customWidth="1"/>
    <col min="8449" max="8449" width="37.85546875" customWidth="1"/>
    <col min="8450" max="8450" width="15.7109375" customWidth="1"/>
    <col min="8451" max="8451" width="11.42578125" customWidth="1"/>
    <col min="8452" max="8452" width="15.7109375" customWidth="1"/>
    <col min="8453" max="8453" width="11.42578125" customWidth="1"/>
    <col min="8705" max="8705" width="37.85546875" customWidth="1"/>
    <col min="8706" max="8706" width="15.7109375" customWidth="1"/>
    <col min="8707" max="8707" width="11.42578125" customWidth="1"/>
    <col min="8708" max="8708" width="15.7109375" customWidth="1"/>
    <col min="8709" max="8709" width="11.42578125" customWidth="1"/>
    <col min="8961" max="8961" width="37.85546875" customWidth="1"/>
    <col min="8962" max="8962" width="15.7109375" customWidth="1"/>
    <col min="8963" max="8963" width="11.42578125" customWidth="1"/>
    <col min="8964" max="8964" width="15.7109375" customWidth="1"/>
    <col min="8965" max="8965" width="11.42578125" customWidth="1"/>
    <col min="9217" max="9217" width="37.85546875" customWidth="1"/>
    <col min="9218" max="9218" width="15.7109375" customWidth="1"/>
    <col min="9219" max="9219" width="11.42578125" customWidth="1"/>
    <col min="9220" max="9220" width="15.7109375" customWidth="1"/>
    <col min="9221" max="9221" width="11.42578125" customWidth="1"/>
    <col min="9473" max="9473" width="37.85546875" customWidth="1"/>
    <col min="9474" max="9474" width="15.7109375" customWidth="1"/>
    <col min="9475" max="9475" width="11.42578125" customWidth="1"/>
    <col min="9476" max="9476" width="15.7109375" customWidth="1"/>
    <col min="9477" max="9477" width="11.42578125" customWidth="1"/>
    <col min="9729" max="9729" width="37.85546875" customWidth="1"/>
    <col min="9730" max="9730" width="15.7109375" customWidth="1"/>
    <col min="9731" max="9731" width="11.42578125" customWidth="1"/>
    <col min="9732" max="9732" width="15.7109375" customWidth="1"/>
    <col min="9733" max="9733" width="11.42578125" customWidth="1"/>
    <col min="9985" max="9985" width="37.85546875" customWidth="1"/>
    <col min="9986" max="9986" width="15.7109375" customWidth="1"/>
    <col min="9987" max="9987" width="11.42578125" customWidth="1"/>
    <col min="9988" max="9988" width="15.7109375" customWidth="1"/>
    <col min="9989" max="9989" width="11.42578125" customWidth="1"/>
    <col min="10241" max="10241" width="37.85546875" customWidth="1"/>
    <col min="10242" max="10242" width="15.7109375" customWidth="1"/>
    <col min="10243" max="10243" width="11.42578125" customWidth="1"/>
    <col min="10244" max="10244" width="15.7109375" customWidth="1"/>
    <col min="10245" max="10245" width="11.42578125" customWidth="1"/>
    <col min="10497" max="10497" width="37.85546875" customWidth="1"/>
    <col min="10498" max="10498" width="15.7109375" customWidth="1"/>
    <col min="10499" max="10499" width="11.42578125" customWidth="1"/>
    <col min="10500" max="10500" width="15.7109375" customWidth="1"/>
    <col min="10501" max="10501" width="11.42578125" customWidth="1"/>
    <col min="10753" max="10753" width="37.85546875" customWidth="1"/>
    <col min="10754" max="10754" width="15.7109375" customWidth="1"/>
    <col min="10755" max="10755" width="11.42578125" customWidth="1"/>
    <col min="10756" max="10756" width="15.7109375" customWidth="1"/>
    <col min="10757" max="10757" width="11.42578125" customWidth="1"/>
    <col min="11009" max="11009" width="37.85546875" customWidth="1"/>
    <col min="11010" max="11010" width="15.7109375" customWidth="1"/>
    <col min="11011" max="11011" width="11.42578125" customWidth="1"/>
    <col min="11012" max="11012" width="15.7109375" customWidth="1"/>
    <col min="11013" max="11013" width="11.42578125" customWidth="1"/>
    <col min="11265" max="11265" width="37.85546875" customWidth="1"/>
    <col min="11266" max="11266" width="15.7109375" customWidth="1"/>
    <col min="11267" max="11267" width="11.42578125" customWidth="1"/>
    <col min="11268" max="11268" width="15.7109375" customWidth="1"/>
    <col min="11269" max="11269" width="11.42578125" customWidth="1"/>
    <col min="11521" max="11521" width="37.85546875" customWidth="1"/>
    <col min="11522" max="11522" width="15.7109375" customWidth="1"/>
    <col min="11523" max="11523" width="11.42578125" customWidth="1"/>
    <col min="11524" max="11524" width="15.7109375" customWidth="1"/>
    <col min="11525" max="11525" width="11.42578125" customWidth="1"/>
    <col min="11777" max="11777" width="37.85546875" customWidth="1"/>
    <col min="11778" max="11778" width="15.7109375" customWidth="1"/>
    <col min="11779" max="11779" width="11.42578125" customWidth="1"/>
    <col min="11780" max="11780" width="15.7109375" customWidth="1"/>
    <col min="11781" max="11781" width="11.42578125" customWidth="1"/>
    <col min="12033" max="12033" width="37.85546875" customWidth="1"/>
    <col min="12034" max="12034" width="15.7109375" customWidth="1"/>
    <col min="12035" max="12035" width="11.42578125" customWidth="1"/>
    <col min="12036" max="12036" width="15.7109375" customWidth="1"/>
    <col min="12037" max="12037" width="11.42578125" customWidth="1"/>
    <col min="12289" max="12289" width="37.85546875" customWidth="1"/>
    <col min="12290" max="12290" width="15.7109375" customWidth="1"/>
    <col min="12291" max="12291" width="11.42578125" customWidth="1"/>
    <col min="12292" max="12292" width="15.7109375" customWidth="1"/>
    <col min="12293" max="12293" width="11.42578125" customWidth="1"/>
    <col min="12545" max="12545" width="37.85546875" customWidth="1"/>
    <col min="12546" max="12546" width="15.7109375" customWidth="1"/>
    <col min="12547" max="12547" width="11.42578125" customWidth="1"/>
    <col min="12548" max="12548" width="15.7109375" customWidth="1"/>
    <col min="12549" max="12549" width="11.42578125" customWidth="1"/>
    <col min="12801" max="12801" width="37.85546875" customWidth="1"/>
    <col min="12802" max="12802" width="15.7109375" customWidth="1"/>
    <col min="12803" max="12803" width="11.42578125" customWidth="1"/>
    <col min="12804" max="12804" width="15.7109375" customWidth="1"/>
    <col min="12805" max="12805" width="11.42578125" customWidth="1"/>
    <col min="13057" max="13057" width="37.85546875" customWidth="1"/>
    <col min="13058" max="13058" width="15.7109375" customWidth="1"/>
    <col min="13059" max="13059" width="11.42578125" customWidth="1"/>
    <col min="13060" max="13060" width="15.7109375" customWidth="1"/>
    <col min="13061" max="13061" width="11.42578125" customWidth="1"/>
    <col min="13313" max="13313" width="37.85546875" customWidth="1"/>
    <col min="13314" max="13314" width="15.7109375" customWidth="1"/>
    <col min="13315" max="13315" width="11.42578125" customWidth="1"/>
    <col min="13316" max="13316" width="15.7109375" customWidth="1"/>
    <col min="13317" max="13317" width="11.42578125" customWidth="1"/>
    <col min="13569" max="13569" width="37.85546875" customWidth="1"/>
    <col min="13570" max="13570" width="15.7109375" customWidth="1"/>
    <col min="13571" max="13571" width="11.42578125" customWidth="1"/>
    <col min="13572" max="13572" width="15.7109375" customWidth="1"/>
    <col min="13573" max="13573" width="11.42578125" customWidth="1"/>
    <col min="13825" max="13825" width="37.85546875" customWidth="1"/>
    <col min="13826" max="13826" width="15.7109375" customWidth="1"/>
    <col min="13827" max="13827" width="11.42578125" customWidth="1"/>
    <col min="13828" max="13828" width="15.7109375" customWidth="1"/>
    <col min="13829" max="13829" width="11.42578125" customWidth="1"/>
    <col min="14081" max="14081" width="37.85546875" customWidth="1"/>
    <col min="14082" max="14082" width="15.7109375" customWidth="1"/>
    <col min="14083" max="14083" width="11.42578125" customWidth="1"/>
    <col min="14084" max="14084" width="15.7109375" customWidth="1"/>
    <col min="14085" max="14085" width="11.42578125" customWidth="1"/>
    <col min="14337" max="14337" width="37.85546875" customWidth="1"/>
    <col min="14338" max="14338" width="15.7109375" customWidth="1"/>
    <col min="14339" max="14339" width="11.42578125" customWidth="1"/>
    <col min="14340" max="14340" width="15.7109375" customWidth="1"/>
    <col min="14341" max="14341" width="11.42578125" customWidth="1"/>
    <col min="14593" max="14593" width="37.85546875" customWidth="1"/>
    <col min="14594" max="14594" width="15.7109375" customWidth="1"/>
    <col min="14595" max="14595" width="11.42578125" customWidth="1"/>
    <col min="14596" max="14596" width="15.7109375" customWidth="1"/>
    <col min="14597" max="14597" width="11.42578125" customWidth="1"/>
    <col min="14849" max="14849" width="37.85546875" customWidth="1"/>
    <col min="14850" max="14850" width="15.7109375" customWidth="1"/>
    <col min="14851" max="14851" width="11.42578125" customWidth="1"/>
    <col min="14852" max="14852" width="15.7109375" customWidth="1"/>
    <col min="14853" max="14853" width="11.42578125" customWidth="1"/>
    <col min="15105" max="15105" width="37.85546875" customWidth="1"/>
    <col min="15106" max="15106" width="15.7109375" customWidth="1"/>
    <col min="15107" max="15107" width="11.42578125" customWidth="1"/>
    <col min="15108" max="15108" width="15.7109375" customWidth="1"/>
    <col min="15109" max="15109" width="11.42578125" customWidth="1"/>
    <col min="15361" max="15361" width="37.85546875" customWidth="1"/>
    <col min="15362" max="15362" width="15.7109375" customWidth="1"/>
    <col min="15363" max="15363" width="11.42578125" customWidth="1"/>
    <col min="15364" max="15364" width="15.7109375" customWidth="1"/>
    <col min="15365" max="15365" width="11.42578125" customWidth="1"/>
    <col min="15617" max="15617" width="37.85546875" customWidth="1"/>
    <col min="15618" max="15618" width="15.7109375" customWidth="1"/>
    <col min="15619" max="15619" width="11.42578125" customWidth="1"/>
    <col min="15620" max="15620" width="15.7109375" customWidth="1"/>
    <col min="15621" max="15621" width="11.42578125" customWidth="1"/>
    <col min="15873" max="15873" width="37.85546875" customWidth="1"/>
    <col min="15874" max="15874" width="15.7109375" customWidth="1"/>
    <col min="15875" max="15875" width="11.42578125" customWidth="1"/>
    <col min="15876" max="15876" width="15.7109375" customWidth="1"/>
    <col min="15877" max="15877" width="11.42578125" customWidth="1"/>
    <col min="16129" max="16129" width="37.85546875" customWidth="1"/>
    <col min="16130" max="16130" width="15.7109375" customWidth="1"/>
    <col min="16131" max="16131" width="11.42578125" customWidth="1"/>
    <col min="16132" max="16132" width="15.7109375" customWidth="1"/>
    <col min="16133" max="16133" width="11.42578125" customWidth="1"/>
  </cols>
  <sheetData>
    <row r="1" spans="1:6" ht="19.149999999999999" customHeight="1" x14ac:dyDescent="0.25">
      <c r="A1" s="1212" t="s">
        <v>1302</v>
      </c>
      <c r="B1" s="1212"/>
      <c r="C1" s="1212"/>
      <c r="D1" s="1212"/>
      <c r="E1" s="1212"/>
    </row>
    <row r="2" spans="1:6" ht="17.25" customHeight="1" x14ac:dyDescent="0.25">
      <c r="A2" s="1212" t="s">
        <v>1854</v>
      </c>
      <c r="B2" s="1212"/>
      <c r="C2" s="1212"/>
      <c r="D2" s="1212"/>
      <c r="E2" s="1212"/>
    </row>
    <row r="3" spans="1:6" ht="19.5" customHeight="1" x14ac:dyDescent="0.25">
      <c r="A3" s="1625" t="s">
        <v>1068</v>
      </c>
      <c r="B3" s="1625"/>
      <c r="C3" s="1625"/>
      <c r="D3" s="1625"/>
      <c r="E3" s="1625"/>
    </row>
    <row r="4" spans="1:6" s="46" customFormat="1" ht="25.9" customHeight="1" x14ac:dyDescent="0.2">
      <c r="A4" s="1652" t="s">
        <v>891</v>
      </c>
      <c r="B4" s="1245">
        <v>2023</v>
      </c>
      <c r="C4" s="1245"/>
      <c r="D4" s="1245">
        <v>2024</v>
      </c>
      <c r="E4" s="1245"/>
    </row>
    <row r="5" spans="1:6" s="46" customFormat="1" ht="54" customHeight="1" x14ac:dyDescent="0.2">
      <c r="A5" s="1652"/>
      <c r="B5" s="897" t="s">
        <v>1303</v>
      </c>
      <c r="C5" s="897" t="s">
        <v>1304</v>
      </c>
      <c r="D5" s="395" t="s">
        <v>1303</v>
      </c>
      <c r="E5" s="395" t="s">
        <v>1304</v>
      </c>
    </row>
    <row r="6" spans="1:6" ht="27.75" customHeight="1" x14ac:dyDescent="0.2">
      <c r="A6" s="416" t="s">
        <v>569</v>
      </c>
      <c r="B6" s="897">
        <v>583.6</v>
      </c>
      <c r="C6" s="897">
        <v>30.6</v>
      </c>
      <c r="D6" s="577">
        <v>594</v>
      </c>
      <c r="E6" s="577">
        <v>26.3</v>
      </c>
      <c r="F6" s="156"/>
    </row>
    <row r="7" spans="1:6" ht="27.75" customHeight="1" x14ac:dyDescent="0.2">
      <c r="A7" s="416" t="s">
        <v>56</v>
      </c>
      <c r="B7" s="591">
        <v>422.8</v>
      </c>
      <c r="C7" s="591">
        <v>17.2</v>
      </c>
      <c r="D7" s="33">
        <v>703.3</v>
      </c>
      <c r="E7" s="33">
        <v>23.9</v>
      </c>
    </row>
    <row r="8" spans="1:6" ht="27.75" customHeight="1" x14ac:dyDescent="0.2">
      <c r="A8" s="416" t="s">
        <v>1305</v>
      </c>
      <c r="B8" s="897">
        <v>1424.3</v>
      </c>
      <c r="C8" s="473">
        <v>107.5</v>
      </c>
      <c r="D8" s="577">
        <v>1415.2</v>
      </c>
      <c r="E8" s="473">
        <v>26.7</v>
      </c>
      <c r="F8" s="156"/>
    </row>
    <row r="9" spans="1:6" ht="27.75" customHeight="1" x14ac:dyDescent="0.2">
      <c r="A9" s="416" t="s">
        <v>571</v>
      </c>
      <c r="B9" s="897">
        <v>1445.7</v>
      </c>
      <c r="C9" s="897">
        <v>70.5</v>
      </c>
      <c r="D9" s="577">
        <v>1407</v>
      </c>
      <c r="E9" s="577">
        <v>94.6</v>
      </c>
      <c r="F9" s="156"/>
    </row>
    <row r="10" spans="1:6" ht="27.75" customHeight="1" x14ac:dyDescent="0.2">
      <c r="A10" s="416" t="s">
        <v>1306</v>
      </c>
      <c r="B10" s="591">
        <v>473.9</v>
      </c>
      <c r="C10" s="591">
        <v>62.1</v>
      </c>
      <c r="D10" s="33">
        <v>510.5</v>
      </c>
      <c r="E10" s="33">
        <v>38.700000000000003</v>
      </c>
    </row>
    <row r="11" spans="1:6" ht="27.75" customHeight="1" x14ac:dyDescent="0.2">
      <c r="A11" s="416" t="s">
        <v>55</v>
      </c>
      <c r="B11" s="591">
        <v>569</v>
      </c>
      <c r="C11" s="591">
        <v>39.9</v>
      </c>
      <c r="D11" s="33">
        <v>603.9</v>
      </c>
      <c r="E11" s="33">
        <v>47.3</v>
      </c>
    </row>
    <row r="12" spans="1:6" ht="27.75" customHeight="1" x14ac:dyDescent="0.2">
      <c r="A12" s="424" t="s">
        <v>58</v>
      </c>
      <c r="B12" s="897">
        <v>472.4</v>
      </c>
      <c r="C12" s="897">
        <v>9.6</v>
      </c>
      <c r="D12" s="577">
        <v>500.8</v>
      </c>
      <c r="E12" s="577">
        <v>33.1</v>
      </c>
    </row>
    <row r="13" spans="1:6" ht="27.75" customHeight="1" x14ac:dyDescent="0.2">
      <c r="A13" s="416" t="s">
        <v>572</v>
      </c>
      <c r="B13" s="591">
        <v>398.8</v>
      </c>
      <c r="C13" s="591">
        <v>15.5</v>
      </c>
      <c r="D13" s="33">
        <v>389.9</v>
      </c>
      <c r="E13" s="33">
        <v>13</v>
      </c>
    </row>
    <row r="14" spans="1:6" ht="27.75" customHeight="1" x14ac:dyDescent="0.2">
      <c r="A14" s="416" t="s">
        <v>1307</v>
      </c>
      <c r="B14" s="591">
        <v>359.3</v>
      </c>
      <c r="C14" s="473">
        <v>69.099999999999994</v>
      </c>
      <c r="D14" s="33">
        <v>346.9</v>
      </c>
      <c r="E14" s="473">
        <v>0</v>
      </c>
    </row>
    <row r="15" spans="1:6" ht="27.75" customHeight="1" x14ac:dyDescent="0.2">
      <c r="A15" s="416" t="s">
        <v>1632</v>
      </c>
      <c r="B15" s="591">
        <v>443.5</v>
      </c>
      <c r="C15" s="591">
        <v>54.7</v>
      </c>
      <c r="D15" s="33">
        <v>466.9</v>
      </c>
      <c r="E15" s="33">
        <v>24.3</v>
      </c>
    </row>
    <row r="16" spans="1:6" ht="27.75" customHeight="1" x14ac:dyDescent="0.2">
      <c r="A16" s="416" t="s">
        <v>1633</v>
      </c>
      <c r="B16" s="591">
        <v>714.4</v>
      </c>
      <c r="C16" s="591">
        <v>51.3</v>
      </c>
      <c r="D16" s="33">
        <v>712</v>
      </c>
      <c r="E16" s="33">
        <v>34.6</v>
      </c>
    </row>
    <row r="17" spans="1:6" ht="27.75" customHeight="1" x14ac:dyDescent="0.2">
      <c r="A17" s="416" t="s">
        <v>1634</v>
      </c>
      <c r="B17" s="897">
        <v>411.5</v>
      </c>
      <c r="C17" s="897">
        <v>16.8</v>
      </c>
      <c r="D17" s="577">
        <v>413.1</v>
      </c>
      <c r="E17" s="577">
        <v>19</v>
      </c>
    </row>
    <row r="18" spans="1:6" ht="27.75" customHeight="1" x14ac:dyDescent="0.2">
      <c r="A18" s="416" t="s">
        <v>57</v>
      </c>
      <c r="B18" s="897">
        <v>426.3</v>
      </c>
      <c r="C18" s="897">
        <v>21.3</v>
      </c>
      <c r="D18" s="577">
        <v>437.7</v>
      </c>
      <c r="E18" s="577">
        <v>21.3</v>
      </c>
    </row>
    <row r="19" spans="1:6" ht="27.75" customHeight="1" x14ac:dyDescent="0.2">
      <c r="A19" s="416" t="s">
        <v>1635</v>
      </c>
      <c r="B19" s="897">
        <v>464.3</v>
      </c>
      <c r="C19" s="897">
        <v>38.299999999999997</v>
      </c>
      <c r="D19" s="577">
        <v>469.8</v>
      </c>
      <c r="E19" s="577">
        <v>12.6</v>
      </c>
    </row>
    <row r="20" spans="1:6" ht="27.75" customHeight="1" x14ac:dyDescent="0.2">
      <c r="A20" s="424" t="s">
        <v>1636</v>
      </c>
      <c r="B20" s="897">
        <v>399.4</v>
      </c>
      <c r="C20" s="897">
        <v>0</v>
      </c>
      <c r="D20" s="577">
        <v>406.5</v>
      </c>
      <c r="E20" s="577">
        <v>18.5</v>
      </c>
    </row>
    <row r="21" spans="1:6" ht="27.75" customHeight="1" x14ac:dyDescent="0.2">
      <c r="A21" s="424" t="s">
        <v>1637</v>
      </c>
      <c r="B21" s="897">
        <v>822.6</v>
      </c>
      <c r="C21" s="897">
        <v>64.3</v>
      </c>
      <c r="D21" s="577">
        <v>831.9</v>
      </c>
      <c r="E21" s="577">
        <v>65.5</v>
      </c>
    </row>
    <row r="22" spans="1:6" ht="27.75" customHeight="1" x14ac:dyDescent="0.2">
      <c r="A22" s="424" t="s">
        <v>1638</v>
      </c>
      <c r="B22" s="897">
        <v>653</v>
      </c>
      <c r="C22" s="897">
        <v>93.3</v>
      </c>
      <c r="D22" s="577">
        <v>713.5</v>
      </c>
      <c r="E22" s="577">
        <v>77.400000000000006</v>
      </c>
    </row>
    <row r="23" spans="1:6" ht="27.75" customHeight="1" x14ac:dyDescent="0.2">
      <c r="A23" s="424" t="s">
        <v>1639</v>
      </c>
      <c r="B23" s="591">
        <v>773.3</v>
      </c>
      <c r="C23" s="897">
        <v>86.8</v>
      </c>
      <c r="D23" s="33">
        <v>828.5</v>
      </c>
      <c r="E23" s="577">
        <v>63.7</v>
      </c>
    </row>
    <row r="24" spans="1:6" ht="27.75" customHeight="1" x14ac:dyDescent="0.2">
      <c r="A24" s="424" t="s">
        <v>1640</v>
      </c>
      <c r="B24" s="897">
        <v>664.8</v>
      </c>
      <c r="C24" s="897">
        <v>40.799999999999997</v>
      </c>
      <c r="D24" s="577">
        <v>699.7</v>
      </c>
      <c r="E24" s="577">
        <v>41.2</v>
      </c>
    </row>
    <row r="25" spans="1:6" ht="27.75" customHeight="1" x14ac:dyDescent="0.2">
      <c r="A25" s="424" t="s">
        <v>1644</v>
      </c>
      <c r="B25" s="897">
        <v>610</v>
      </c>
      <c r="C25" s="897">
        <v>38.5</v>
      </c>
      <c r="D25" s="577">
        <v>604</v>
      </c>
      <c r="E25" s="577">
        <v>16.600000000000001</v>
      </c>
    </row>
    <row r="26" spans="1:6" ht="27.75" customHeight="1" x14ac:dyDescent="0.2">
      <c r="A26" s="424" t="s">
        <v>1641</v>
      </c>
      <c r="B26" s="897">
        <v>653.29999999999995</v>
      </c>
      <c r="C26" s="897">
        <v>50.7</v>
      </c>
      <c r="D26" s="577">
        <v>633.70000000000005</v>
      </c>
      <c r="E26" s="577">
        <v>25.7</v>
      </c>
      <c r="F26" s="341"/>
    </row>
    <row r="27" spans="1:6" ht="27.75" customHeight="1" x14ac:dyDescent="0.2">
      <c r="A27" s="424" t="s">
        <v>1642</v>
      </c>
      <c r="B27" s="897">
        <v>647.4</v>
      </c>
      <c r="C27" s="897">
        <v>54.5</v>
      </c>
      <c r="D27" s="577">
        <v>659.9</v>
      </c>
      <c r="E27" s="577">
        <v>46.3</v>
      </c>
    </row>
    <row r="28" spans="1:6" ht="27.75" customHeight="1" x14ac:dyDescent="0.2">
      <c r="A28" s="276" t="s">
        <v>64</v>
      </c>
      <c r="B28" s="894">
        <v>652.79999999999995</v>
      </c>
      <c r="C28" s="894">
        <v>31.7</v>
      </c>
      <c r="D28" s="578">
        <v>663</v>
      </c>
      <c r="E28" s="578">
        <v>28.1</v>
      </c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F46"/>
  <sheetViews>
    <sheetView topLeftCell="A19" zoomScaleNormal="100" workbookViewId="0">
      <selection activeCell="K40" sqref="K40"/>
    </sheetView>
  </sheetViews>
  <sheetFormatPr defaultRowHeight="12.75" x14ac:dyDescent="0.2"/>
  <cols>
    <col min="1" max="1" width="29.7109375" style="77" customWidth="1"/>
    <col min="2" max="2" width="10.28515625" style="77" customWidth="1"/>
    <col min="3" max="3" width="14.7109375" style="77" customWidth="1"/>
    <col min="4" max="4" width="12.42578125" style="77" customWidth="1"/>
    <col min="5" max="5" width="10.5703125" style="77" customWidth="1"/>
    <col min="6" max="6" width="13.85546875" style="77" customWidth="1"/>
    <col min="7" max="256" width="9.140625" style="77"/>
    <col min="257" max="257" width="29.7109375" style="77" customWidth="1"/>
    <col min="258" max="258" width="10.28515625" style="77" customWidth="1"/>
    <col min="259" max="259" width="14.7109375" style="77" customWidth="1"/>
    <col min="260" max="260" width="12.42578125" style="77" customWidth="1"/>
    <col min="261" max="261" width="10.5703125" style="77" customWidth="1"/>
    <col min="262" max="262" width="13.85546875" style="77" customWidth="1"/>
    <col min="263" max="512" width="9.140625" style="77"/>
    <col min="513" max="513" width="29.7109375" style="77" customWidth="1"/>
    <col min="514" max="514" width="10.28515625" style="77" customWidth="1"/>
    <col min="515" max="515" width="14.7109375" style="77" customWidth="1"/>
    <col min="516" max="516" width="12.42578125" style="77" customWidth="1"/>
    <col min="517" max="517" width="10.5703125" style="77" customWidth="1"/>
    <col min="518" max="518" width="13.85546875" style="77" customWidth="1"/>
    <col min="519" max="768" width="9.140625" style="77"/>
    <col min="769" max="769" width="29.7109375" style="77" customWidth="1"/>
    <col min="770" max="770" width="10.28515625" style="77" customWidth="1"/>
    <col min="771" max="771" width="14.7109375" style="77" customWidth="1"/>
    <col min="772" max="772" width="12.42578125" style="77" customWidth="1"/>
    <col min="773" max="773" width="10.5703125" style="77" customWidth="1"/>
    <col min="774" max="774" width="13.85546875" style="77" customWidth="1"/>
    <col min="775" max="1024" width="9.140625" style="77"/>
    <col min="1025" max="1025" width="29.7109375" style="77" customWidth="1"/>
    <col min="1026" max="1026" width="10.28515625" style="77" customWidth="1"/>
    <col min="1027" max="1027" width="14.7109375" style="77" customWidth="1"/>
    <col min="1028" max="1028" width="12.42578125" style="77" customWidth="1"/>
    <col min="1029" max="1029" width="10.5703125" style="77" customWidth="1"/>
    <col min="1030" max="1030" width="13.85546875" style="77" customWidth="1"/>
    <col min="1031" max="1280" width="9.140625" style="77"/>
    <col min="1281" max="1281" width="29.7109375" style="77" customWidth="1"/>
    <col min="1282" max="1282" width="10.28515625" style="77" customWidth="1"/>
    <col min="1283" max="1283" width="14.7109375" style="77" customWidth="1"/>
    <col min="1284" max="1284" width="12.42578125" style="77" customWidth="1"/>
    <col min="1285" max="1285" width="10.5703125" style="77" customWidth="1"/>
    <col min="1286" max="1286" width="13.85546875" style="77" customWidth="1"/>
    <col min="1287" max="1536" width="9.140625" style="77"/>
    <col min="1537" max="1537" width="29.7109375" style="77" customWidth="1"/>
    <col min="1538" max="1538" width="10.28515625" style="77" customWidth="1"/>
    <col min="1539" max="1539" width="14.7109375" style="77" customWidth="1"/>
    <col min="1540" max="1540" width="12.42578125" style="77" customWidth="1"/>
    <col min="1541" max="1541" width="10.5703125" style="77" customWidth="1"/>
    <col min="1542" max="1542" width="13.85546875" style="77" customWidth="1"/>
    <col min="1543" max="1792" width="9.140625" style="77"/>
    <col min="1793" max="1793" width="29.7109375" style="77" customWidth="1"/>
    <col min="1794" max="1794" width="10.28515625" style="77" customWidth="1"/>
    <col min="1795" max="1795" width="14.7109375" style="77" customWidth="1"/>
    <col min="1796" max="1796" width="12.42578125" style="77" customWidth="1"/>
    <col min="1797" max="1797" width="10.5703125" style="77" customWidth="1"/>
    <col min="1798" max="1798" width="13.85546875" style="77" customWidth="1"/>
    <col min="1799" max="2048" width="9.140625" style="77"/>
    <col min="2049" max="2049" width="29.7109375" style="77" customWidth="1"/>
    <col min="2050" max="2050" width="10.28515625" style="77" customWidth="1"/>
    <col min="2051" max="2051" width="14.7109375" style="77" customWidth="1"/>
    <col min="2052" max="2052" width="12.42578125" style="77" customWidth="1"/>
    <col min="2053" max="2053" width="10.5703125" style="77" customWidth="1"/>
    <col min="2054" max="2054" width="13.85546875" style="77" customWidth="1"/>
    <col min="2055" max="2304" width="9.140625" style="77"/>
    <col min="2305" max="2305" width="29.7109375" style="77" customWidth="1"/>
    <col min="2306" max="2306" width="10.28515625" style="77" customWidth="1"/>
    <col min="2307" max="2307" width="14.7109375" style="77" customWidth="1"/>
    <col min="2308" max="2308" width="12.42578125" style="77" customWidth="1"/>
    <col min="2309" max="2309" width="10.5703125" style="77" customWidth="1"/>
    <col min="2310" max="2310" width="13.85546875" style="77" customWidth="1"/>
    <col min="2311" max="2560" width="9.140625" style="77"/>
    <col min="2561" max="2561" width="29.7109375" style="77" customWidth="1"/>
    <col min="2562" max="2562" width="10.28515625" style="77" customWidth="1"/>
    <col min="2563" max="2563" width="14.7109375" style="77" customWidth="1"/>
    <col min="2564" max="2564" width="12.42578125" style="77" customWidth="1"/>
    <col min="2565" max="2565" width="10.5703125" style="77" customWidth="1"/>
    <col min="2566" max="2566" width="13.85546875" style="77" customWidth="1"/>
    <col min="2567" max="2816" width="9.140625" style="77"/>
    <col min="2817" max="2817" width="29.7109375" style="77" customWidth="1"/>
    <col min="2818" max="2818" width="10.28515625" style="77" customWidth="1"/>
    <col min="2819" max="2819" width="14.7109375" style="77" customWidth="1"/>
    <col min="2820" max="2820" width="12.42578125" style="77" customWidth="1"/>
    <col min="2821" max="2821" width="10.5703125" style="77" customWidth="1"/>
    <col min="2822" max="2822" width="13.85546875" style="77" customWidth="1"/>
    <col min="2823" max="3072" width="9.140625" style="77"/>
    <col min="3073" max="3073" width="29.7109375" style="77" customWidth="1"/>
    <col min="3074" max="3074" width="10.28515625" style="77" customWidth="1"/>
    <col min="3075" max="3075" width="14.7109375" style="77" customWidth="1"/>
    <col min="3076" max="3076" width="12.42578125" style="77" customWidth="1"/>
    <col min="3077" max="3077" width="10.5703125" style="77" customWidth="1"/>
    <col min="3078" max="3078" width="13.85546875" style="77" customWidth="1"/>
    <col min="3079" max="3328" width="9.140625" style="77"/>
    <col min="3329" max="3329" width="29.7109375" style="77" customWidth="1"/>
    <col min="3330" max="3330" width="10.28515625" style="77" customWidth="1"/>
    <col min="3331" max="3331" width="14.7109375" style="77" customWidth="1"/>
    <col min="3332" max="3332" width="12.42578125" style="77" customWidth="1"/>
    <col min="3333" max="3333" width="10.5703125" style="77" customWidth="1"/>
    <col min="3334" max="3334" width="13.85546875" style="77" customWidth="1"/>
    <col min="3335" max="3584" width="9.140625" style="77"/>
    <col min="3585" max="3585" width="29.7109375" style="77" customWidth="1"/>
    <col min="3586" max="3586" width="10.28515625" style="77" customWidth="1"/>
    <col min="3587" max="3587" width="14.7109375" style="77" customWidth="1"/>
    <col min="3588" max="3588" width="12.42578125" style="77" customWidth="1"/>
    <col min="3589" max="3589" width="10.5703125" style="77" customWidth="1"/>
    <col min="3590" max="3590" width="13.85546875" style="77" customWidth="1"/>
    <col min="3591" max="3840" width="9.140625" style="77"/>
    <col min="3841" max="3841" width="29.7109375" style="77" customWidth="1"/>
    <col min="3842" max="3842" width="10.28515625" style="77" customWidth="1"/>
    <col min="3843" max="3843" width="14.7109375" style="77" customWidth="1"/>
    <col min="3844" max="3844" width="12.42578125" style="77" customWidth="1"/>
    <col min="3845" max="3845" width="10.5703125" style="77" customWidth="1"/>
    <col min="3846" max="3846" width="13.85546875" style="77" customWidth="1"/>
    <col min="3847" max="4096" width="9.140625" style="77"/>
    <col min="4097" max="4097" width="29.7109375" style="77" customWidth="1"/>
    <col min="4098" max="4098" width="10.28515625" style="77" customWidth="1"/>
    <col min="4099" max="4099" width="14.7109375" style="77" customWidth="1"/>
    <col min="4100" max="4100" width="12.42578125" style="77" customWidth="1"/>
    <col min="4101" max="4101" width="10.5703125" style="77" customWidth="1"/>
    <col min="4102" max="4102" width="13.85546875" style="77" customWidth="1"/>
    <col min="4103" max="4352" width="9.140625" style="77"/>
    <col min="4353" max="4353" width="29.7109375" style="77" customWidth="1"/>
    <col min="4354" max="4354" width="10.28515625" style="77" customWidth="1"/>
    <col min="4355" max="4355" width="14.7109375" style="77" customWidth="1"/>
    <col min="4356" max="4356" width="12.42578125" style="77" customWidth="1"/>
    <col min="4357" max="4357" width="10.5703125" style="77" customWidth="1"/>
    <col min="4358" max="4358" width="13.85546875" style="77" customWidth="1"/>
    <col min="4359" max="4608" width="9.140625" style="77"/>
    <col min="4609" max="4609" width="29.7109375" style="77" customWidth="1"/>
    <col min="4610" max="4610" width="10.28515625" style="77" customWidth="1"/>
    <col min="4611" max="4611" width="14.7109375" style="77" customWidth="1"/>
    <col min="4612" max="4612" width="12.42578125" style="77" customWidth="1"/>
    <col min="4613" max="4613" width="10.5703125" style="77" customWidth="1"/>
    <col min="4614" max="4614" width="13.85546875" style="77" customWidth="1"/>
    <col min="4615" max="4864" width="9.140625" style="77"/>
    <col min="4865" max="4865" width="29.7109375" style="77" customWidth="1"/>
    <col min="4866" max="4866" width="10.28515625" style="77" customWidth="1"/>
    <col min="4867" max="4867" width="14.7109375" style="77" customWidth="1"/>
    <col min="4868" max="4868" width="12.42578125" style="77" customWidth="1"/>
    <col min="4869" max="4869" width="10.5703125" style="77" customWidth="1"/>
    <col min="4870" max="4870" width="13.85546875" style="77" customWidth="1"/>
    <col min="4871" max="5120" width="9.140625" style="77"/>
    <col min="5121" max="5121" width="29.7109375" style="77" customWidth="1"/>
    <col min="5122" max="5122" width="10.28515625" style="77" customWidth="1"/>
    <col min="5123" max="5123" width="14.7109375" style="77" customWidth="1"/>
    <col min="5124" max="5124" width="12.42578125" style="77" customWidth="1"/>
    <col min="5125" max="5125" width="10.5703125" style="77" customWidth="1"/>
    <col min="5126" max="5126" width="13.85546875" style="77" customWidth="1"/>
    <col min="5127" max="5376" width="9.140625" style="77"/>
    <col min="5377" max="5377" width="29.7109375" style="77" customWidth="1"/>
    <col min="5378" max="5378" width="10.28515625" style="77" customWidth="1"/>
    <col min="5379" max="5379" width="14.7109375" style="77" customWidth="1"/>
    <col min="5380" max="5380" width="12.42578125" style="77" customWidth="1"/>
    <col min="5381" max="5381" width="10.5703125" style="77" customWidth="1"/>
    <col min="5382" max="5382" width="13.85546875" style="77" customWidth="1"/>
    <col min="5383" max="5632" width="9.140625" style="77"/>
    <col min="5633" max="5633" width="29.7109375" style="77" customWidth="1"/>
    <col min="5634" max="5634" width="10.28515625" style="77" customWidth="1"/>
    <col min="5635" max="5635" width="14.7109375" style="77" customWidth="1"/>
    <col min="5636" max="5636" width="12.42578125" style="77" customWidth="1"/>
    <col min="5637" max="5637" width="10.5703125" style="77" customWidth="1"/>
    <col min="5638" max="5638" width="13.85546875" style="77" customWidth="1"/>
    <col min="5639" max="5888" width="9.140625" style="77"/>
    <col min="5889" max="5889" width="29.7109375" style="77" customWidth="1"/>
    <col min="5890" max="5890" width="10.28515625" style="77" customWidth="1"/>
    <col min="5891" max="5891" width="14.7109375" style="77" customWidth="1"/>
    <col min="5892" max="5892" width="12.42578125" style="77" customWidth="1"/>
    <col min="5893" max="5893" width="10.5703125" style="77" customWidth="1"/>
    <col min="5894" max="5894" width="13.85546875" style="77" customWidth="1"/>
    <col min="5895" max="6144" width="9.140625" style="77"/>
    <col min="6145" max="6145" width="29.7109375" style="77" customWidth="1"/>
    <col min="6146" max="6146" width="10.28515625" style="77" customWidth="1"/>
    <col min="6147" max="6147" width="14.7109375" style="77" customWidth="1"/>
    <col min="6148" max="6148" width="12.42578125" style="77" customWidth="1"/>
    <col min="6149" max="6149" width="10.5703125" style="77" customWidth="1"/>
    <col min="6150" max="6150" width="13.85546875" style="77" customWidth="1"/>
    <col min="6151" max="6400" width="9.140625" style="77"/>
    <col min="6401" max="6401" width="29.7109375" style="77" customWidth="1"/>
    <col min="6402" max="6402" width="10.28515625" style="77" customWidth="1"/>
    <col min="6403" max="6403" width="14.7109375" style="77" customWidth="1"/>
    <col min="6404" max="6404" width="12.42578125" style="77" customWidth="1"/>
    <col min="6405" max="6405" width="10.5703125" style="77" customWidth="1"/>
    <col min="6406" max="6406" width="13.85546875" style="77" customWidth="1"/>
    <col min="6407" max="6656" width="9.140625" style="77"/>
    <col min="6657" max="6657" width="29.7109375" style="77" customWidth="1"/>
    <col min="6658" max="6658" width="10.28515625" style="77" customWidth="1"/>
    <col min="6659" max="6659" width="14.7109375" style="77" customWidth="1"/>
    <col min="6660" max="6660" width="12.42578125" style="77" customWidth="1"/>
    <col min="6661" max="6661" width="10.5703125" style="77" customWidth="1"/>
    <col min="6662" max="6662" width="13.85546875" style="77" customWidth="1"/>
    <col min="6663" max="6912" width="9.140625" style="77"/>
    <col min="6913" max="6913" width="29.7109375" style="77" customWidth="1"/>
    <col min="6914" max="6914" width="10.28515625" style="77" customWidth="1"/>
    <col min="6915" max="6915" width="14.7109375" style="77" customWidth="1"/>
    <col min="6916" max="6916" width="12.42578125" style="77" customWidth="1"/>
    <col min="6917" max="6917" width="10.5703125" style="77" customWidth="1"/>
    <col min="6918" max="6918" width="13.85546875" style="77" customWidth="1"/>
    <col min="6919" max="7168" width="9.140625" style="77"/>
    <col min="7169" max="7169" width="29.7109375" style="77" customWidth="1"/>
    <col min="7170" max="7170" width="10.28515625" style="77" customWidth="1"/>
    <col min="7171" max="7171" width="14.7109375" style="77" customWidth="1"/>
    <col min="7172" max="7172" width="12.42578125" style="77" customWidth="1"/>
    <col min="7173" max="7173" width="10.5703125" style="77" customWidth="1"/>
    <col min="7174" max="7174" width="13.85546875" style="77" customWidth="1"/>
    <col min="7175" max="7424" width="9.140625" style="77"/>
    <col min="7425" max="7425" width="29.7109375" style="77" customWidth="1"/>
    <col min="7426" max="7426" width="10.28515625" style="77" customWidth="1"/>
    <col min="7427" max="7427" width="14.7109375" style="77" customWidth="1"/>
    <col min="7428" max="7428" width="12.42578125" style="77" customWidth="1"/>
    <col min="7429" max="7429" width="10.5703125" style="77" customWidth="1"/>
    <col min="7430" max="7430" width="13.85546875" style="77" customWidth="1"/>
    <col min="7431" max="7680" width="9.140625" style="77"/>
    <col min="7681" max="7681" width="29.7109375" style="77" customWidth="1"/>
    <col min="7682" max="7682" width="10.28515625" style="77" customWidth="1"/>
    <col min="7683" max="7683" width="14.7109375" style="77" customWidth="1"/>
    <col min="7684" max="7684" width="12.42578125" style="77" customWidth="1"/>
    <col min="7685" max="7685" width="10.5703125" style="77" customWidth="1"/>
    <col min="7686" max="7686" width="13.85546875" style="77" customWidth="1"/>
    <col min="7687" max="7936" width="9.140625" style="77"/>
    <col min="7937" max="7937" width="29.7109375" style="77" customWidth="1"/>
    <col min="7938" max="7938" width="10.28515625" style="77" customWidth="1"/>
    <col min="7939" max="7939" width="14.7109375" style="77" customWidth="1"/>
    <col min="7940" max="7940" width="12.42578125" style="77" customWidth="1"/>
    <col min="7941" max="7941" width="10.5703125" style="77" customWidth="1"/>
    <col min="7942" max="7942" width="13.85546875" style="77" customWidth="1"/>
    <col min="7943" max="8192" width="9.140625" style="77"/>
    <col min="8193" max="8193" width="29.7109375" style="77" customWidth="1"/>
    <col min="8194" max="8194" width="10.28515625" style="77" customWidth="1"/>
    <col min="8195" max="8195" width="14.7109375" style="77" customWidth="1"/>
    <col min="8196" max="8196" width="12.42578125" style="77" customWidth="1"/>
    <col min="8197" max="8197" width="10.5703125" style="77" customWidth="1"/>
    <col min="8198" max="8198" width="13.85546875" style="77" customWidth="1"/>
    <col min="8199" max="8448" width="9.140625" style="77"/>
    <col min="8449" max="8449" width="29.7109375" style="77" customWidth="1"/>
    <col min="8450" max="8450" width="10.28515625" style="77" customWidth="1"/>
    <col min="8451" max="8451" width="14.7109375" style="77" customWidth="1"/>
    <col min="8452" max="8452" width="12.42578125" style="77" customWidth="1"/>
    <col min="8453" max="8453" width="10.5703125" style="77" customWidth="1"/>
    <col min="8454" max="8454" width="13.85546875" style="77" customWidth="1"/>
    <col min="8455" max="8704" width="9.140625" style="77"/>
    <col min="8705" max="8705" width="29.7109375" style="77" customWidth="1"/>
    <col min="8706" max="8706" width="10.28515625" style="77" customWidth="1"/>
    <col min="8707" max="8707" width="14.7109375" style="77" customWidth="1"/>
    <col min="8708" max="8708" width="12.42578125" style="77" customWidth="1"/>
    <col min="8709" max="8709" width="10.5703125" style="77" customWidth="1"/>
    <col min="8710" max="8710" width="13.85546875" style="77" customWidth="1"/>
    <col min="8711" max="8960" width="9.140625" style="77"/>
    <col min="8961" max="8961" width="29.7109375" style="77" customWidth="1"/>
    <col min="8962" max="8962" width="10.28515625" style="77" customWidth="1"/>
    <col min="8963" max="8963" width="14.7109375" style="77" customWidth="1"/>
    <col min="8964" max="8964" width="12.42578125" style="77" customWidth="1"/>
    <col min="8965" max="8965" width="10.5703125" style="77" customWidth="1"/>
    <col min="8966" max="8966" width="13.85546875" style="77" customWidth="1"/>
    <col min="8967" max="9216" width="9.140625" style="77"/>
    <col min="9217" max="9217" width="29.7109375" style="77" customWidth="1"/>
    <col min="9218" max="9218" width="10.28515625" style="77" customWidth="1"/>
    <col min="9219" max="9219" width="14.7109375" style="77" customWidth="1"/>
    <col min="9220" max="9220" width="12.42578125" style="77" customWidth="1"/>
    <col min="9221" max="9221" width="10.5703125" style="77" customWidth="1"/>
    <col min="9222" max="9222" width="13.85546875" style="77" customWidth="1"/>
    <col min="9223" max="9472" width="9.140625" style="77"/>
    <col min="9473" max="9473" width="29.7109375" style="77" customWidth="1"/>
    <col min="9474" max="9474" width="10.28515625" style="77" customWidth="1"/>
    <col min="9475" max="9475" width="14.7109375" style="77" customWidth="1"/>
    <col min="9476" max="9476" width="12.42578125" style="77" customWidth="1"/>
    <col min="9477" max="9477" width="10.5703125" style="77" customWidth="1"/>
    <col min="9478" max="9478" width="13.85546875" style="77" customWidth="1"/>
    <col min="9479" max="9728" width="9.140625" style="77"/>
    <col min="9729" max="9729" width="29.7109375" style="77" customWidth="1"/>
    <col min="9730" max="9730" width="10.28515625" style="77" customWidth="1"/>
    <col min="9731" max="9731" width="14.7109375" style="77" customWidth="1"/>
    <col min="9732" max="9732" width="12.42578125" style="77" customWidth="1"/>
    <col min="9733" max="9733" width="10.5703125" style="77" customWidth="1"/>
    <col min="9734" max="9734" width="13.85546875" style="77" customWidth="1"/>
    <col min="9735" max="9984" width="9.140625" style="77"/>
    <col min="9985" max="9985" width="29.7109375" style="77" customWidth="1"/>
    <col min="9986" max="9986" width="10.28515625" style="77" customWidth="1"/>
    <col min="9987" max="9987" width="14.7109375" style="77" customWidth="1"/>
    <col min="9988" max="9988" width="12.42578125" style="77" customWidth="1"/>
    <col min="9989" max="9989" width="10.5703125" style="77" customWidth="1"/>
    <col min="9990" max="9990" width="13.85546875" style="77" customWidth="1"/>
    <col min="9991" max="10240" width="9.140625" style="77"/>
    <col min="10241" max="10241" width="29.7109375" style="77" customWidth="1"/>
    <col min="10242" max="10242" width="10.28515625" style="77" customWidth="1"/>
    <col min="10243" max="10243" width="14.7109375" style="77" customWidth="1"/>
    <col min="10244" max="10244" width="12.42578125" style="77" customWidth="1"/>
    <col min="10245" max="10245" width="10.5703125" style="77" customWidth="1"/>
    <col min="10246" max="10246" width="13.85546875" style="77" customWidth="1"/>
    <col min="10247" max="10496" width="9.140625" style="77"/>
    <col min="10497" max="10497" width="29.7109375" style="77" customWidth="1"/>
    <col min="10498" max="10498" width="10.28515625" style="77" customWidth="1"/>
    <col min="10499" max="10499" width="14.7109375" style="77" customWidth="1"/>
    <col min="10500" max="10500" width="12.42578125" style="77" customWidth="1"/>
    <col min="10501" max="10501" width="10.5703125" style="77" customWidth="1"/>
    <col min="10502" max="10502" width="13.85546875" style="77" customWidth="1"/>
    <col min="10503" max="10752" width="9.140625" style="77"/>
    <col min="10753" max="10753" width="29.7109375" style="77" customWidth="1"/>
    <col min="10754" max="10754" width="10.28515625" style="77" customWidth="1"/>
    <col min="10755" max="10755" width="14.7109375" style="77" customWidth="1"/>
    <col min="10756" max="10756" width="12.42578125" style="77" customWidth="1"/>
    <col min="10757" max="10757" width="10.5703125" style="77" customWidth="1"/>
    <col min="10758" max="10758" width="13.85546875" style="77" customWidth="1"/>
    <col min="10759" max="11008" width="9.140625" style="77"/>
    <col min="11009" max="11009" width="29.7109375" style="77" customWidth="1"/>
    <col min="11010" max="11010" width="10.28515625" style="77" customWidth="1"/>
    <col min="11011" max="11011" width="14.7109375" style="77" customWidth="1"/>
    <col min="11012" max="11012" width="12.42578125" style="77" customWidth="1"/>
    <col min="11013" max="11013" width="10.5703125" style="77" customWidth="1"/>
    <col min="11014" max="11014" width="13.85546875" style="77" customWidth="1"/>
    <col min="11015" max="11264" width="9.140625" style="77"/>
    <col min="11265" max="11265" width="29.7109375" style="77" customWidth="1"/>
    <col min="11266" max="11266" width="10.28515625" style="77" customWidth="1"/>
    <col min="11267" max="11267" width="14.7109375" style="77" customWidth="1"/>
    <col min="11268" max="11268" width="12.42578125" style="77" customWidth="1"/>
    <col min="11269" max="11269" width="10.5703125" style="77" customWidth="1"/>
    <col min="11270" max="11270" width="13.85546875" style="77" customWidth="1"/>
    <col min="11271" max="11520" width="9.140625" style="77"/>
    <col min="11521" max="11521" width="29.7109375" style="77" customWidth="1"/>
    <col min="11522" max="11522" width="10.28515625" style="77" customWidth="1"/>
    <col min="11523" max="11523" width="14.7109375" style="77" customWidth="1"/>
    <col min="11524" max="11524" width="12.42578125" style="77" customWidth="1"/>
    <col min="11525" max="11525" width="10.5703125" style="77" customWidth="1"/>
    <col min="11526" max="11526" width="13.85546875" style="77" customWidth="1"/>
    <col min="11527" max="11776" width="9.140625" style="77"/>
    <col min="11777" max="11777" width="29.7109375" style="77" customWidth="1"/>
    <col min="11778" max="11778" width="10.28515625" style="77" customWidth="1"/>
    <col min="11779" max="11779" width="14.7109375" style="77" customWidth="1"/>
    <col min="11780" max="11780" width="12.42578125" style="77" customWidth="1"/>
    <col min="11781" max="11781" width="10.5703125" style="77" customWidth="1"/>
    <col min="11782" max="11782" width="13.85546875" style="77" customWidth="1"/>
    <col min="11783" max="12032" width="9.140625" style="77"/>
    <col min="12033" max="12033" width="29.7109375" style="77" customWidth="1"/>
    <col min="12034" max="12034" width="10.28515625" style="77" customWidth="1"/>
    <col min="12035" max="12035" width="14.7109375" style="77" customWidth="1"/>
    <col min="12036" max="12036" width="12.42578125" style="77" customWidth="1"/>
    <col min="12037" max="12037" width="10.5703125" style="77" customWidth="1"/>
    <col min="12038" max="12038" width="13.85546875" style="77" customWidth="1"/>
    <col min="12039" max="12288" width="9.140625" style="77"/>
    <col min="12289" max="12289" width="29.7109375" style="77" customWidth="1"/>
    <col min="12290" max="12290" width="10.28515625" style="77" customWidth="1"/>
    <col min="12291" max="12291" width="14.7109375" style="77" customWidth="1"/>
    <col min="12292" max="12292" width="12.42578125" style="77" customWidth="1"/>
    <col min="12293" max="12293" width="10.5703125" style="77" customWidth="1"/>
    <col min="12294" max="12294" width="13.85546875" style="77" customWidth="1"/>
    <col min="12295" max="12544" width="9.140625" style="77"/>
    <col min="12545" max="12545" width="29.7109375" style="77" customWidth="1"/>
    <col min="12546" max="12546" width="10.28515625" style="77" customWidth="1"/>
    <col min="12547" max="12547" width="14.7109375" style="77" customWidth="1"/>
    <col min="12548" max="12548" width="12.42578125" style="77" customWidth="1"/>
    <col min="12549" max="12549" width="10.5703125" style="77" customWidth="1"/>
    <col min="12550" max="12550" width="13.85546875" style="77" customWidth="1"/>
    <col min="12551" max="12800" width="9.140625" style="77"/>
    <col min="12801" max="12801" width="29.7109375" style="77" customWidth="1"/>
    <col min="12802" max="12802" width="10.28515625" style="77" customWidth="1"/>
    <col min="12803" max="12803" width="14.7109375" style="77" customWidth="1"/>
    <col min="12804" max="12804" width="12.42578125" style="77" customWidth="1"/>
    <col min="12805" max="12805" width="10.5703125" style="77" customWidth="1"/>
    <col min="12806" max="12806" width="13.85546875" style="77" customWidth="1"/>
    <col min="12807" max="13056" width="9.140625" style="77"/>
    <col min="13057" max="13057" width="29.7109375" style="77" customWidth="1"/>
    <col min="13058" max="13058" width="10.28515625" style="77" customWidth="1"/>
    <col min="13059" max="13059" width="14.7109375" style="77" customWidth="1"/>
    <col min="13060" max="13060" width="12.42578125" style="77" customWidth="1"/>
    <col min="13061" max="13061" width="10.5703125" style="77" customWidth="1"/>
    <col min="13062" max="13062" width="13.85546875" style="77" customWidth="1"/>
    <col min="13063" max="13312" width="9.140625" style="77"/>
    <col min="13313" max="13313" width="29.7109375" style="77" customWidth="1"/>
    <col min="13314" max="13314" width="10.28515625" style="77" customWidth="1"/>
    <col min="13315" max="13315" width="14.7109375" style="77" customWidth="1"/>
    <col min="13316" max="13316" width="12.42578125" style="77" customWidth="1"/>
    <col min="13317" max="13317" width="10.5703125" style="77" customWidth="1"/>
    <col min="13318" max="13318" width="13.85546875" style="77" customWidth="1"/>
    <col min="13319" max="13568" width="9.140625" style="77"/>
    <col min="13569" max="13569" width="29.7109375" style="77" customWidth="1"/>
    <col min="13570" max="13570" width="10.28515625" style="77" customWidth="1"/>
    <col min="13571" max="13571" width="14.7109375" style="77" customWidth="1"/>
    <col min="13572" max="13572" width="12.42578125" style="77" customWidth="1"/>
    <col min="13573" max="13573" width="10.5703125" style="77" customWidth="1"/>
    <col min="13574" max="13574" width="13.85546875" style="77" customWidth="1"/>
    <col min="13575" max="13824" width="9.140625" style="77"/>
    <col min="13825" max="13825" width="29.7109375" style="77" customWidth="1"/>
    <col min="13826" max="13826" width="10.28515625" style="77" customWidth="1"/>
    <col min="13827" max="13827" width="14.7109375" style="77" customWidth="1"/>
    <col min="13828" max="13828" width="12.42578125" style="77" customWidth="1"/>
    <col min="13829" max="13829" width="10.5703125" style="77" customWidth="1"/>
    <col min="13830" max="13830" width="13.85546875" style="77" customWidth="1"/>
    <col min="13831" max="14080" width="9.140625" style="77"/>
    <col min="14081" max="14081" width="29.7109375" style="77" customWidth="1"/>
    <col min="14082" max="14082" width="10.28515625" style="77" customWidth="1"/>
    <col min="14083" max="14083" width="14.7109375" style="77" customWidth="1"/>
    <col min="14084" max="14084" width="12.42578125" style="77" customWidth="1"/>
    <col min="14085" max="14085" width="10.5703125" style="77" customWidth="1"/>
    <col min="14086" max="14086" width="13.85546875" style="77" customWidth="1"/>
    <col min="14087" max="14336" width="9.140625" style="77"/>
    <col min="14337" max="14337" width="29.7109375" style="77" customWidth="1"/>
    <col min="14338" max="14338" width="10.28515625" style="77" customWidth="1"/>
    <col min="14339" max="14339" width="14.7109375" style="77" customWidth="1"/>
    <col min="14340" max="14340" width="12.42578125" style="77" customWidth="1"/>
    <col min="14341" max="14341" width="10.5703125" style="77" customWidth="1"/>
    <col min="14342" max="14342" width="13.85546875" style="77" customWidth="1"/>
    <col min="14343" max="14592" width="9.140625" style="77"/>
    <col min="14593" max="14593" width="29.7109375" style="77" customWidth="1"/>
    <col min="14594" max="14594" width="10.28515625" style="77" customWidth="1"/>
    <col min="14595" max="14595" width="14.7109375" style="77" customWidth="1"/>
    <col min="14596" max="14596" width="12.42578125" style="77" customWidth="1"/>
    <col min="14597" max="14597" width="10.5703125" style="77" customWidth="1"/>
    <col min="14598" max="14598" width="13.85546875" style="77" customWidth="1"/>
    <col min="14599" max="14848" width="9.140625" style="77"/>
    <col min="14849" max="14849" width="29.7109375" style="77" customWidth="1"/>
    <col min="14850" max="14850" width="10.28515625" style="77" customWidth="1"/>
    <col min="14851" max="14851" width="14.7109375" style="77" customWidth="1"/>
    <col min="14852" max="14852" width="12.42578125" style="77" customWidth="1"/>
    <col min="14853" max="14853" width="10.5703125" style="77" customWidth="1"/>
    <col min="14854" max="14854" width="13.85546875" style="77" customWidth="1"/>
    <col min="14855" max="15104" width="9.140625" style="77"/>
    <col min="15105" max="15105" width="29.7109375" style="77" customWidth="1"/>
    <col min="15106" max="15106" width="10.28515625" style="77" customWidth="1"/>
    <col min="15107" max="15107" width="14.7109375" style="77" customWidth="1"/>
    <col min="15108" max="15108" width="12.42578125" style="77" customWidth="1"/>
    <col min="15109" max="15109" width="10.5703125" style="77" customWidth="1"/>
    <col min="15110" max="15110" width="13.85546875" style="77" customWidth="1"/>
    <col min="15111" max="15360" width="9.140625" style="77"/>
    <col min="15361" max="15361" width="29.7109375" style="77" customWidth="1"/>
    <col min="15362" max="15362" width="10.28515625" style="77" customWidth="1"/>
    <col min="15363" max="15363" width="14.7109375" style="77" customWidth="1"/>
    <col min="15364" max="15364" width="12.42578125" style="77" customWidth="1"/>
    <col min="15365" max="15365" width="10.5703125" style="77" customWidth="1"/>
    <col min="15366" max="15366" width="13.85546875" style="77" customWidth="1"/>
    <col min="15367" max="15616" width="9.140625" style="77"/>
    <col min="15617" max="15617" width="29.7109375" style="77" customWidth="1"/>
    <col min="15618" max="15618" width="10.28515625" style="77" customWidth="1"/>
    <col min="15619" max="15619" width="14.7109375" style="77" customWidth="1"/>
    <col min="15620" max="15620" width="12.42578125" style="77" customWidth="1"/>
    <col min="15621" max="15621" width="10.5703125" style="77" customWidth="1"/>
    <col min="15622" max="15622" width="13.85546875" style="77" customWidth="1"/>
    <col min="15623" max="15872" width="9.140625" style="77"/>
    <col min="15873" max="15873" width="29.7109375" style="77" customWidth="1"/>
    <col min="15874" max="15874" width="10.28515625" style="77" customWidth="1"/>
    <col min="15875" max="15875" width="14.7109375" style="77" customWidth="1"/>
    <col min="15876" max="15876" width="12.42578125" style="77" customWidth="1"/>
    <col min="15877" max="15877" width="10.5703125" style="77" customWidth="1"/>
    <col min="15878" max="15878" width="13.85546875" style="77" customWidth="1"/>
    <col min="15879" max="16128" width="9.140625" style="77"/>
    <col min="16129" max="16129" width="29.7109375" style="77" customWidth="1"/>
    <col min="16130" max="16130" width="10.28515625" style="77" customWidth="1"/>
    <col min="16131" max="16131" width="14.7109375" style="77" customWidth="1"/>
    <col min="16132" max="16132" width="12.42578125" style="77" customWidth="1"/>
    <col min="16133" max="16133" width="10.5703125" style="77" customWidth="1"/>
    <col min="16134" max="16134" width="13.85546875" style="77" customWidth="1"/>
    <col min="16135" max="16384" width="9.140625" style="77"/>
  </cols>
  <sheetData>
    <row r="1" spans="1:6" ht="22.15" customHeight="1" x14ac:dyDescent="0.2">
      <c r="A1" s="1364" t="s">
        <v>1855</v>
      </c>
      <c r="B1" s="1364"/>
      <c r="C1" s="1364"/>
      <c r="D1" s="1364"/>
      <c r="E1" s="1364"/>
      <c r="F1" s="1364"/>
    </row>
    <row r="2" spans="1:6" s="84" customFormat="1" ht="13.15" customHeight="1" x14ac:dyDescent="0.2">
      <c r="A2" s="1552" t="s">
        <v>950</v>
      </c>
      <c r="B2" s="1606"/>
      <c r="C2" s="1655">
        <v>2023</v>
      </c>
      <c r="D2" s="1656"/>
      <c r="E2" s="1655">
        <v>2024</v>
      </c>
      <c r="F2" s="1656"/>
    </row>
    <row r="3" spans="1:6" s="84" customFormat="1" ht="15" customHeight="1" x14ac:dyDescent="0.2">
      <c r="A3" s="1609"/>
      <c r="B3" s="1611"/>
      <c r="C3" s="908" t="s">
        <v>613</v>
      </c>
      <c r="D3" s="908" t="s">
        <v>850</v>
      </c>
      <c r="E3" s="411" t="s">
        <v>613</v>
      </c>
      <c r="F3" s="411" t="s">
        <v>850</v>
      </c>
    </row>
    <row r="4" spans="1:6" ht="15" customHeight="1" x14ac:dyDescent="0.25">
      <c r="A4" s="1653" t="s">
        <v>1308</v>
      </c>
      <c r="B4" s="1654"/>
      <c r="C4" s="579">
        <v>0</v>
      </c>
      <c r="D4" s="579">
        <v>0</v>
      </c>
      <c r="E4" s="579">
        <v>1</v>
      </c>
      <c r="F4" s="579">
        <v>0.3</v>
      </c>
    </row>
    <row r="5" spans="1:6" ht="15" customHeight="1" x14ac:dyDescent="0.25">
      <c r="A5" s="1653" t="s">
        <v>1309</v>
      </c>
      <c r="B5" s="1654"/>
      <c r="C5" s="579">
        <v>1</v>
      </c>
      <c r="D5" s="579">
        <v>0.3</v>
      </c>
      <c r="E5" s="579">
        <v>1</v>
      </c>
      <c r="F5" s="579">
        <v>0.3</v>
      </c>
    </row>
    <row r="6" spans="1:6" ht="15" customHeight="1" x14ac:dyDescent="0.25">
      <c r="A6" s="1653" t="s">
        <v>1310</v>
      </c>
      <c r="B6" s="1654"/>
      <c r="C6" s="579">
        <v>0</v>
      </c>
      <c r="D6" s="576">
        <v>0</v>
      </c>
      <c r="E6" s="579">
        <v>1</v>
      </c>
      <c r="F6" s="576">
        <v>0.3</v>
      </c>
    </row>
    <row r="7" spans="1:6" ht="15" customHeight="1" x14ac:dyDescent="0.25">
      <c r="A7" s="1653" t="s">
        <v>1311</v>
      </c>
      <c r="B7" s="1654"/>
      <c r="C7" s="579">
        <v>1</v>
      </c>
      <c r="D7" s="579">
        <v>0.3</v>
      </c>
      <c r="E7" s="579">
        <v>3</v>
      </c>
      <c r="F7" s="579">
        <v>1</v>
      </c>
    </row>
    <row r="8" spans="1:6" ht="15" customHeight="1" x14ac:dyDescent="0.25">
      <c r="A8" s="1653" t="s">
        <v>1312</v>
      </c>
      <c r="B8" s="1654"/>
      <c r="C8" s="579">
        <v>24</v>
      </c>
      <c r="D8" s="579">
        <v>7.3</v>
      </c>
      <c r="E8" s="579">
        <v>20</v>
      </c>
      <c r="F8" s="579">
        <v>6.9</v>
      </c>
    </row>
    <row r="9" spans="1:6" ht="15" customHeight="1" x14ac:dyDescent="0.25">
      <c r="A9" s="1653" t="s">
        <v>1313</v>
      </c>
      <c r="B9" s="1654"/>
      <c r="C9" s="579">
        <v>112</v>
      </c>
      <c r="D9" s="579">
        <v>34.299999999999997</v>
      </c>
      <c r="E9" s="579">
        <v>83</v>
      </c>
      <c r="F9" s="579">
        <v>28.5</v>
      </c>
    </row>
    <row r="10" spans="1:6" ht="15" customHeight="1" x14ac:dyDescent="0.25">
      <c r="A10" s="1653" t="s">
        <v>1314</v>
      </c>
      <c r="B10" s="1654"/>
      <c r="C10" s="579">
        <v>112</v>
      </c>
      <c r="D10" s="579">
        <v>34.299999999999997</v>
      </c>
      <c r="E10" s="579">
        <v>106</v>
      </c>
      <c r="F10" s="579">
        <v>36.5</v>
      </c>
    </row>
    <row r="11" spans="1:6" ht="15" customHeight="1" x14ac:dyDescent="0.25">
      <c r="A11" s="1653" t="s">
        <v>1315</v>
      </c>
      <c r="B11" s="1654"/>
      <c r="C11" s="579">
        <v>77</v>
      </c>
      <c r="D11" s="579">
        <v>23.5</v>
      </c>
      <c r="E11" s="579">
        <v>76</v>
      </c>
      <c r="F11" s="579">
        <v>26.2</v>
      </c>
    </row>
    <row r="12" spans="1:6" ht="16.899999999999999" customHeight="1" x14ac:dyDescent="0.25">
      <c r="A12" s="1659" t="s">
        <v>325</v>
      </c>
      <c r="B12" s="1660"/>
      <c r="C12" s="579">
        <v>327</v>
      </c>
      <c r="D12" s="576">
        <v>100</v>
      </c>
      <c r="E12" s="579">
        <v>291</v>
      </c>
      <c r="F12" s="576">
        <v>100</v>
      </c>
    </row>
    <row r="13" spans="1:6" ht="30" customHeight="1" x14ac:dyDescent="0.2">
      <c r="A13" s="1364" t="s">
        <v>1856</v>
      </c>
      <c r="B13" s="1364"/>
      <c r="C13" s="1364"/>
      <c r="D13" s="1364"/>
      <c r="E13" s="1364"/>
      <c r="F13" s="1364"/>
    </row>
    <row r="14" spans="1:6" ht="13.9" customHeight="1" x14ac:dyDescent="0.2">
      <c r="A14" s="1552" t="s">
        <v>1316</v>
      </c>
      <c r="B14" s="1606"/>
      <c r="C14" s="1655">
        <v>2023</v>
      </c>
      <c r="D14" s="1656"/>
      <c r="E14" s="1655">
        <v>2024</v>
      </c>
      <c r="F14" s="1656"/>
    </row>
    <row r="15" spans="1:6" ht="16.149999999999999" customHeight="1" x14ac:dyDescent="0.2">
      <c r="A15" s="1609"/>
      <c r="B15" s="1611"/>
      <c r="C15" s="153" t="s">
        <v>613</v>
      </c>
      <c r="D15" s="153" t="s">
        <v>1317</v>
      </c>
      <c r="E15" s="153" t="s">
        <v>613</v>
      </c>
      <c r="F15" s="153" t="s">
        <v>1317</v>
      </c>
    </row>
    <row r="16" spans="1:6" ht="13.9" customHeight="1" x14ac:dyDescent="0.25">
      <c r="A16" s="1657" t="s">
        <v>1318</v>
      </c>
      <c r="B16" s="1658"/>
      <c r="C16" s="605">
        <v>0</v>
      </c>
      <c r="D16" s="591">
        <v>0</v>
      </c>
      <c r="E16" s="580">
        <v>0</v>
      </c>
      <c r="F16" s="33">
        <v>0</v>
      </c>
    </row>
    <row r="17" spans="1:6" ht="13.9" customHeight="1" x14ac:dyDescent="0.2">
      <c r="A17" s="1663" t="s">
        <v>1319</v>
      </c>
      <c r="B17" s="1664"/>
      <c r="C17" s="605">
        <v>4</v>
      </c>
      <c r="D17" s="605">
        <v>7.0000000000000007E-2</v>
      </c>
      <c r="E17" s="580">
        <v>3</v>
      </c>
      <c r="F17" s="580">
        <v>0.05</v>
      </c>
    </row>
    <row r="18" spans="1:6" ht="13.9" customHeight="1" x14ac:dyDescent="0.2">
      <c r="A18" s="1663" t="s">
        <v>1320</v>
      </c>
      <c r="B18" s="1664"/>
      <c r="C18" s="605">
        <v>1</v>
      </c>
      <c r="D18" s="605">
        <v>0.01</v>
      </c>
      <c r="E18" s="580">
        <v>1</v>
      </c>
      <c r="F18" s="580">
        <v>0.02</v>
      </c>
    </row>
    <row r="19" spans="1:6" ht="13.9" customHeight="1" x14ac:dyDescent="0.25">
      <c r="A19" s="1657" t="s">
        <v>1321</v>
      </c>
      <c r="B19" s="1658"/>
      <c r="C19" s="605">
        <v>1735</v>
      </c>
      <c r="D19" s="581">
        <v>32.200000000000003</v>
      </c>
      <c r="E19" s="580">
        <v>1708</v>
      </c>
      <c r="F19" s="581">
        <v>31.3</v>
      </c>
    </row>
    <row r="20" spans="1:6" ht="13.9" customHeight="1" x14ac:dyDescent="0.25">
      <c r="A20" s="1657" t="s">
        <v>1322</v>
      </c>
      <c r="B20" s="1658"/>
      <c r="C20" s="605">
        <v>2185</v>
      </c>
      <c r="D20" s="581">
        <v>40.5</v>
      </c>
      <c r="E20" s="580">
        <v>2262</v>
      </c>
      <c r="F20" s="581">
        <v>41.4</v>
      </c>
    </row>
    <row r="21" spans="1:6" ht="13.9" customHeight="1" x14ac:dyDescent="0.2">
      <c r="A21" s="1663" t="s">
        <v>1323</v>
      </c>
      <c r="B21" s="1664"/>
      <c r="C21" s="605">
        <v>723</v>
      </c>
      <c r="D21" s="581">
        <v>13.4</v>
      </c>
      <c r="E21" s="580">
        <v>726</v>
      </c>
      <c r="F21" s="581">
        <v>13.4</v>
      </c>
    </row>
    <row r="22" spans="1:6" ht="13.9" customHeight="1" x14ac:dyDescent="0.2">
      <c r="A22" s="1663" t="s">
        <v>1324</v>
      </c>
      <c r="B22" s="1664"/>
      <c r="C22" s="605">
        <v>741</v>
      </c>
      <c r="D22" s="581">
        <v>13.75</v>
      </c>
      <c r="E22" s="580">
        <v>755</v>
      </c>
      <c r="F22" s="581">
        <v>13.8</v>
      </c>
    </row>
    <row r="23" spans="1:6" ht="13.9" customHeight="1" x14ac:dyDescent="0.25">
      <c r="A23" s="1657" t="s">
        <v>1325</v>
      </c>
      <c r="B23" s="1658"/>
      <c r="C23" s="605">
        <v>4</v>
      </c>
      <c r="D23" s="581">
        <v>7.0000000000000007E-2</v>
      </c>
      <c r="E23" s="580">
        <v>4</v>
      </c>
      <c r="F23" s="581">
        <v>7.0000000000000007E-2</v>
      </c>
    </row>
    <row r="24" spans="1:6" ht="15.6" customHeight="1" x14ac:dyDescent="0.2">
      <c r="A24" s="1659" t="s">
        <v>325</v>
      </c>
      <c r="B24" s="1660"/>
      <c r="C24" s="605">
        <v>5393</v>
      </c>
      <c r="D24" s="591">
        <v>100</v>
      </c>
      <c r="E24" s="580">
        <v>5459</v>
      </c>
      <c r="F24" s="33">
        <v>100</v>
      </c>
    </row>
    <row r="25" spans="1:6" ht="28.9" customHeight="1" x14ac:dyDescent="0.25">
      <c r="A25" s="1665" t="s">
        <v>1858</v>
      </c>
      <c r="B25" s="1665"/>
      <c r="C25" s="1665"/>
      <c r="D25" s="1665"/>
      <c r="E25" s="1665"/>
      <c r="F25" s="1665"/>
    </row>
    <row r="26" spans="1:6" ht="48" customHeight="1" x14ac:dyDescent="0.2">
      <c r="A26" s="278" t="s">
        <v>99</v>
      </c>
      <c r="B26" s="1666" t="s">
        <v>1326</v>
      </c>
      <c r="C26" s="1666"/>
      <c r="D26" s="1666" t="s">
        <v>1327</v>
      </c>
      <c r="E26" s="1666"/>
      <c r="F26" s="430" t="s">
        <v>1643</v>
      </c>
    </row>
    <row r="27" spans="1:6" ht="15" customHeight="1" x14ac:dyDescent="0.2">
      <c r="A27" s="279">
        <v>2012</v>
      </c>
      <c r="B27" s="1661">
        <v>670</v>
      </c>
      <c r="C27" s="1662"/>
      <c r="D27" s="1661">
        <v>81</v>
      </c>
      <c r="E27" s="1662"/>
      <c r="F27" s="429">
        <v>12.1</v>
      </c>
    </row>
    <row r="28" spans="1:6" ht="15" customHeight="1" x14ac:dyDescent="0.2">
      <c r="A28" s="279">
        <v>2013</v>
      </c>
      <c r="B28" s="1661">
        <v>611</v>
      </c>
      <c r="C28" s="1662"/>
      <c r="D28" s="1661">
        <v>103</v>
      </c>
      <c r="E28" s="1662"/>
      <c r="F28" s="429">
        <v>16.8</v>
      </c>
    </row>
    <row r="29" spans="1:6" ht="15" customHeight="1" x14ac:dyDescent="0.2">
      <c r="A29" s="279">
        <v>2014</v>
      </c>
      <c r="B29" s="1661">
        <v>547</v>
      </c>
      <c r="C29" s="1662"/>
      <c r="D29" s="1661">
        <v>98</v>
      </c>
      <c r="E29" s="1662"/>
      <c r="F29" s="429">
        <v>17.899999999999999</v>
      </c>
    </row>
    <row r="30" spans="1:6" ht="15" customHeight="1" x14ac:dyDescent="0.2">
      <c r="A30" s="279">
        <v>2015</v>
      </c>
      <c r="B30" s="1661">
        <v>492</v>
      </c>
      <c r="C30" s="1662"/>
      <c r="D30" s="1661">
        <v>76</v>
      </c>
      <c r="E30" s="1662"/>
      <c r="F30" s="429">
        <v>15.4</v>
      </c>
    </row>
    <row r="31" spans="1:6" ht="15" customHeight="1" x14ac:dyDescent="0.2">
      <c r="A31" s="279">
        <v>2016</v>
      </c>
      <c r="B31" s="1661">
        <v>428</v>
      </c>
      <c r="C31" s="1662"/>
      <c r="D31" s="1661">
        <v>69</v>
      </c>
      <c r="E31" s="1662"/>
      <c r="F31" s="429">
        <v>16.2</v>
      </c>
    </row>
    <row r="32" spans="1:6" ht="15" customHeight="1" x14ac:dyDescent="0.2">
      <c r="A32" s="279">
        <v>2017</v>
      </c>
      <c r="B32" s="1661">
        <v>383</v>
      </c>
      <c r="C32" s="1662"/>
      <c r="D32" s="1661">
        <v>64</v>
      </c>
      <c r="E32" s="1662"/>
      <c r="F32" s="429">
        <v>16.7</v>
      </c>
    </row>
    <row r="33" spans="1:6" ht="15" customHeight="1" x14ac:dyDescent="0.2">
      <c r="A33" s="279">
        <v>2018</v>
      </c>
      <c r="B33" s="1661">
        <v>357</v>
      </c>
      <c r="C33" s="1662"/>
      <c r="D33" s="1661">
        <v>70</v>
      </c>
      <c r="E33" s="1662"/>
      <c r="F33" s="429">
        <v>19.600000000000001</v>
      </c>
    </row>
    <row r="34" spans="1:6" ht="15" customHeight="1" x14ac:dyDescent="0.2">
      <c r="A34" s="279">
        <v>2019</v>
      </c>
      <c r="B34" s="1661">
        <v>298</v>
      </c>
      <c r="C34" s="1662"/>
      <c r="D34" s="1661">
        <v>45</v>
      </c>
      <c r="E34" s="1662"/>
      <c r="F34" s="429">
        <v>15.1</v>
      </c>
    </row>
    <row r="35" spans="1:6" ht="15" customHeight="1" x14ac:dyDescent="0.2">
      <c r="A35" s="279">
        <v>2020</v>
      </c>
      <c r="B35" s="1661">
        <v>211</v>
      </c>
      <c r="C35" s="1662"/>
      <c r="D35" s="1661">
        <v>36</v>
      </c>
      <c r="E35" s="1662"/>
      <c r="F35" s="429">
        <v>17.100000000000001</v>
      </c>
    </row>
    <row r="36" spans="1:6" ht="15" customHeight="1" x14ac:dyDescent="0.2">
      <c r="A36" s="279">
        <v>2021</v>
      </c>
      <c r="B36" s="1661">
        <v>208</v>
      </c>
      <c r="C36" s="1662"/>
      <c r="D36" s="1661">
        <v>32</v>
      </c>
      <c r="E36" s="1662"/>
      <c r="F36" s="429">
        <v>15.3</v>
      </c>
    </row>
    <row r="37" spans="1:6" ht="15" customHeight="1" x14ac:dyDescent="0.2">
      <c r="A37" s="279">
        <v>2022</v>
      </c>
      <c r="B37" s="1661">
        <v>209</v>
      </c>
      <c r="C37" s="1662"/>
      <c r="D37" s="1661">
        <v>44</v>
      </c>
      <c r="E37" s="1662"/>
      <c r="F37" s="429">
        <v>21.1</v>
      </c>
    </row>
    <row r="38" spans="1:6" ht="15" customHeight="1" x14ac:dyDescent="0.2">
      <c r="A38" s="279">
        <v>2023</v>
      </c>
      <c r="B38" s="1661">
        <v>207</v>
      </c>
      <c r="C38" s="1662"/>
      <c r="D38" s="1661">
        <v>47</v>
      </c>
      <c r="E38" s="1662"/>
      <c r="F38" s="429">
        <v>22.7</v>
      </c>
    </row>
    <row r="39" spans="1:6" ht="15" customHeight="1" x14ac:dyDescent="0.2">
      <c r="A39" s="279">
        <v>2024</v>
      </c>
      <c r="B39" s="1669">
        <v>205</v>
      </c>
      <c r="C39" s="1670"/>
      <c r="D39" s="1669">
        <v>36</v>
      </c>
      <c r="E39" s="1670"/>
      <c r="F39" s="937">
        <v>17.600000000000001</v>
      </c>
    </row>
    <row r="40" spans="1:6" ht="31.9" customHeight="1" x14ac:dyDescent="0.25">
      <c r="A40" s="1492" t="s">
        <v>1857</v>
      </c>
      <c r="B40" s="1492"/>
      <c r="C40" s="1492"/>
      <c r="D40" s="1492"/>
      <c r="E40" s="1492"/>
      <c r="F40" s="1492"/>
    </row>
    <row r="41" spans="1:6" ht="13.15" customHeight="1" x14ac:dyDescent="0.2">
      <c r="A41" s="1552" t="s">
        <v>627</v>
      </c>
      <c r="B41" s="1606"/>
      <c r="C41" s="1667">
        <v>2023</v>
      </c>
      <c r="D41" s="1668"/>
      <c r="E41" s="1667">
        <v>2024</v>
      </c>
      <c r="F41" s="1668"/>
    </row>
    <row r="42" spans="1:6" ht="25.5" x14ac:dyDescent="0.2">
      <c r="A42" s="1609"/>
      <c r="B42" s="1611"/>
      <c r="C42" s="896" t="s">
        <v>613</v>
      </c>
      <c r="D42" s="896" t="s">
        <v>1209</v>
      </c>
      <c r="E42" s="398" t="s">
        <v>613</v>
      </c>
      <c r="F42" s="398" t="s">
        <v>1209</v>
      </c>
    </row>
    <row r="43" spans="1:6" ht="16.149999999999999" customHeight="1" x14ac:dyDescent="0.2">
      <c r="A43" s="1653" t="s">
        <v>1328</v>
      </c>
      <c r="B43" s="1654"/>
      <c r="C43" s="897">
        <v>327</v>
      </c>
      <c r="D43" s="897">
        <v>31.7</v>
      </c>
      <c r="E43" s="935">
        <v>291</v>
      </c>
      <c r="F43" s="935">
        <v>28.1</v>
      </c>
    </row>
    <row r="44" spans="1:6" ht="28.15" customHeight="1" x14ac:dyDescent="0.2">
      <c r="A44" s="1653" t="s">
        <v>1329</v>
      </c>
      <c r="B44" s="1654"/>
      <c r="C44" s="897">
        <v>268</v>
      </c>
      <c r="D44" s="897">
        <v>26</v>
      </c>
      <c r="E44" s="935">
        <v>292</v>
      </c>
      <c r="F44" s="935">
        <v>28.2</v>
      </c>
    </row>
    <row r="45" spans="1:6" ht="28.15" customHeight="1" x14ac:dyDescent="0.2">
      <c r="A45" s="1653" t="s">
        <v>1330</v>
      </c>
      <c r="B45" s="1654"/>
      <c r="C45" s="897">
        <v>241</v>
      </c>
      <c r="D45" s="897">
        <v>23.3</v>
      </c>
      <c r="E45" s="935">
        <v>265</v>
      </c>
      <c r="F45" s="935">
        <v>25.6</v>
      </c>
    </row>
    <row r="46" spans="1:6" ht="33" customHeight="1" x14ac:dyDescent="0.2">
      <c r="A46" s="1653" t="s">
        <v>1331</v>
      </c>
      <c r="B46" s="1654"/>
      <c r="C46" s="897">
        <v>18</v>
      </c>
      <c r="D46" s="897">
        <v>1.7</v>
      </c>
      <c r="E46" s="935">
        <v>10</v>
      </c>
      <c r="F46" s="935">
        <v>0.96</v>
      </c>
    </row>
  </sheetData>
  <mergeCells count="63">
    <mergeCell ref="A43:B43"/>
    <mergeCell ref="A44:B44"/>
    <mergeCell ref="A45:B45"/>
    <mergeCell ref="A46:B46"/>
    <mergeCell ref="B37:C37"/>
    <mergeCell ref="B39:C39"/>
    <mergeCell ref="D37:E37"/>
    <mergeCell ref="A40:F40"/>
    <mergeCell ref="A41:B42"/>
    <mergeCell ref="C41:D41"/>
    <mergeCell ref="E41:F41"/>
    <mergeCell ref="D38:E38"/>
    <mergeCell ref="B38:C38"/>
    <mergeCell ref="D39:E39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7:C27"/>
    <mergeCell ref="D27:E27"/>
    <mergeCell ref="A17:B17"/>
    <mergeCell ref="A18:B18"/>
    <mergeCell ref="A19:B19"/>
    <mergeCell ref="A20:B20"/>
    <mergeCell ref="A21:B21"/>
    <mergeCell ref="A22:B22"/>
    <mergeCell ref="A23:B23"/>
    <mergeCell ref="A24:B24"/>
    <mergeCell ref="A25:F25"/>
    <mergeCell ref="B26:C26"/>
    <mergeCell ref="D26:E26"/>
    <mergeCell ref="A16:B16"/>
    <mergeCell ref="A6:B6"/>
    <mergeCell ref="A7:B7"/>
    <mergeCell ref="A8:B8"/>
    <mergeCell ref="A9:B9"/>
    <mergeCell ref="A10:B10"/>
    <mergeCell ref="A11:B11"/>
    <mergeCell ref="A12:B12"/>
    <mergeCell ref="A13:F13"/>
    <mergeCell ref="A14:B15"/>
    <mergeCell ref="C14:D14"/>
    <mergeCell ref="E14:F14"/>
    <mergeCell ref="A5:B5"/>
    <mergeCell ref="A1:F1"/>
    <mergeCell ref="A2:B3"/>
    <mergeCell ref="C2:D2"/>
    <mergeCell ref="E2:F2"/>
    <mergeCell ref="A4:B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109</vt:i4>
      </vt:variant>
      <vt:variant>
        <vt:lpstr>Именованные диапазоны</vt:lpstr>
      </vt:variant>
      <vt:variant>
        <vt:i4>31</vt:i4>
      </vt:variant>
    </vt:vector>
  </HeadingPairs>
  <TitlesOfParts>
    <vt:vector size="140" baseType="lpstr">
      <vt:lpstr>0</vt:lpstr>
      <vt:lpstr>1</vt:lpstr>
      <vt:lpstr>2</vt:lpstr>
      <vt:lpstr>СОДЕРЖАНИЕ</vt:lpstr>
      <vt:lpstr>4 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Лист1</vt:lpstr>
      <vt:lpstr>'38'!Заголовки_для_печати</vt:lpstr>
      <vt:lpstr>'39'!Заголовки_для_печати</vt:lpstr>
      <vt:lpstr>'5'!Заголовки_для_печати</vt:lpstr>
      <vt:lpstr>'6'!Заголовки_для_печати</vt:lpstr>
      <vt:lpstr>'100'!Область_печати</vt:lpstr>
      <vt:lpstr>'104'!Область_печати</vt:lpstr>
      <vt:lpstr>'105'!Область_печати</vt:lpstr>
      <vt:lpstr>'2'!Область_печати</vt:lpstr>
      <vt:lpstr>'25'!Область_печати</vt:lpstr>
      <vt:lpstr>'26'!Область_печати</vt:lpstr>
      <vt:lpstr>'28'!Область_печати</vt:lpstr>
      <vt:lpstr>'29'!Область_печати</vt:lpstr>
      <vt:lpstr>'33'!Область_печати</vt:lpstr>
      <vt:lpstr>'34'!Область_печати</vt:lpstr>
      <vt:lpstr>'38'!Область_печати</vt:lpstr>
      <vt:lpstr>'39'!Область_печати</vt:lpstr>
      <vt:lpstr>'4 '!Область_печати</vt:lpstr>
      <vt:lpstr>'48'!Область_печати</vt:lpstr>
      <vt:lpstr>'5'!Область_печати</vt:lpstr>
      <vt:lpstr>'53'!Область_печати</vt:lpstr>
      <vt:lpstr>'57'!Область_печати</vt:lpstr>
      <vt:lpstr>'63'!Область_печати</vt:lpstr>
      <vt:lpstr>'66'!Область_печати</vt:lpstr>
      <vt:lpstr>'67'!Область_печати</vt:lpstr>
      <vt:lpstr>'68'!Область_печати</vt:lpstr>
      <vt:lpstr>'72'!Область_печати</vt:lpstr>
      <vt:lpstr>'76'!Область_печати</vt:lpstr>
      <vt:lpstr>'81'!Область_печати</vt:lpstr>
      <vt:lpstr>'83'!Область_печати</vt:lpstr>
      <vt:lpstr>'9'!Область_печати</vt:lpstr>
      <vt:lpstr>'92'!Область_печати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lukashova</dc:creator>
  <cp:lastModifiedBy>Ольга Викторовна Швеина</cp:lastModifiedBy>
  <cp:lastPrinted>2025-08-06T14:03:59Z</cp:lastPrinted>
  <dcterms:created xsi:type="dcterms:W3CDTF">2021-04-15T10:43:01Z</dcterms:created>
  <dcterms:modified xsi:type="dcterms:W3CDTF">2025-08-07T08:34:57Z</dcterms:modified>
</cp:coreProperties>
</file>